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60" windowHeight="7425" tabRatio="656" firstSheet="1" activeTab="8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  <sheet name="4 курс" sheetId="8" r:id="rId8"/>
    <sheet name="гр аттестаций 4 курс" sheetId="9" r:id="rId9"/>
  </sheets>
  <definedNames>
    <definedName name="_ftn1" localSheetId="8">'гр аттестаций 4 курс'!$B$48</definedName>
    <definedName name="_ftnref1" localSheetId="8">'гр аттестаций 4 курс'!$B$45</definedName>
    <definedName name="_xlnm.Print_Area" localSheetId="1">'1 курс'!$A$2:$BE$46</definedName>
    <definedName name="_xlnm.Print_Area" localSheetId="3">'2 курс'!$A$1:$BE$70</definedName>
    <definedName name="_xlnm.Print_Area" localSheetId="5">'3 курс'!$A$1:$BE$44</definedName>
    <definedName name="_xlnm.Print_Area" localSheetId="7">'4 курс'!$A$1:$BE$48</definedName>
    <definedName name="_xlnm.Print_Area" localSheetId="2">'гр аттестаций 1 курс'!$A$1:$BD$44</definedName>
    <definedName name="_xlnm.Print_Area" localSheetId="4">'гр аттестаций 2 курс'!$A$1:$BD$68</definedName>
    <definedName name="_xlnm.Print_Area" localSheetId="6">'гр аттестаций 3 курс'!$A$1:$BD$42</definedName>
    <definedName name="_xlnm.Print_Area" localSheetId="8">'гр аттестаций 4 курс'!$A$1:$BD$46</definedName>
  </definedNames>
  <calcPr fullCalcOnLoad="1"/>
</workbook>
</file>

<file path=xl/sharedStrings.xml><?xml version="1.0" encoding="utf-8"?>
<sst xmlns="http://schemas.openxmlformats.org/spreadsheetml/2006/main" count="2027" uniqueCount="194">
  <si>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</si>
  <si>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</si>
  <si>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</si>
  <si>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</si>
  <si>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</si>
  <si>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</si>
  <si>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</si>
  <si>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</si>
  <si>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</si>
  <si>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</si>
  <si>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</si>
  <si>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</si>
  <si>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</si>
  <si>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</si>
  <si>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</si>
  <si>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</si>
  <si>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</si>
  <si>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</si>
  <si>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</si>
  <si>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</si>
  <si>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</si>
  <si>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</si>
  <si>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</si>
  <si>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</si>
  <si>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</si>
  <si>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</si>
  <si>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</si>
  <si>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</si>
  <si>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</si>
  <si>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</si>
  <si>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</si>
  <si>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</si>
  <si>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</si>
  <si>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</si>
  <si>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</si>
  <si>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</si>
  <si>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</si>
  <si>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r>
      <t>ЕН.0</t>
    </r>
    <r>
      <rPr>
        <sz val="6"/>
        <color indexed="8"/>
        <rFont val="Times New Roman"/>
        <family val="1"/>
      </rPr>
      <t>1</t>
    </r>
  </si>
  <si>
    <t>П.00</t>
  </si>
  <si>
    <t>ОП. 00</t>
  </si>
  <si>
    <t>ОП. 01</t>
  </si>
  <si>
    <t>ОП. 02</t>
  </si>
  <si>
    <t>ОП. 04</t>
  </si>
  <si>
    <t>Безопасность жизнедеятельности</t>
  </si>
  <si>
    <t>ПМ. 01</t>
  </si>
  <si>
    <t>Обработка отраслевой информации</t>
  </si>
  <si>
    <t>МДК.01.01</t>
  </si>
  <si>
    <t>ПМ. 02</t>
  </si>
  <si>
    <t>МДК.02.01</t>
  </si>
  <si>
    <t>III курс</t>
  </si>
  <si>
    <t xml:space="preserve">Общий гуманитарный и социально-экономический цикл </t>
  </si>
  <si>
    <t>ОГСЭ.01</t>
  </si>
  <si>
    <t>Основы философии</t>
  </si>
  <si>
    <t>ОП. 05</t>
  </si>
  <si>
    <t>Правовое обеспечение профессиональной деятельности</t>
  </si>
  <si>
    <t>ПМ. 04</t>
  </si>
  <si>
    <t>МДК.04.01</t>
  </si>
  <si>
    <t>ПМ. 03</t>
  </si>
  <si>
    <t>МДК.03.01</t>
  </si>
  <si>
    <t>IV курс</t>
  </si>
  <si>
    <t>КАЛЕНДАРНЫЙ УЧЕБНЫЙ ГРАФИК</t>
  </si>
  <si>
    <t xml:space="preserve">                                                                                                                                  УТВЕРЖДАЮ</t>
  </si>
  <si>
    <r>
      <t xml:space="preserve">Форма обучения – </t>
    </r>
    <r>
      <rPr>
        <u val="single"/>
        <sz val="14"/>
        <color indexed="8"/>
        <rFont val="Times New Roman"/>
        <family val="1"/>
      </rPr>
      <t>очная</t>
    </r>
  </si>
  <si>
    <r>
      <t xml:space="preserve">на базе   </t>
    </r>
    <r>
      <rPr>
        <u val="single"/>
        <sz val="14"/>
        <color indexed="8"/>
        <rFont val="Times New Roman"/>
        <family val="1"/>
      </rPr>
      <t>основного общего образования</t>
    </r>
  </si>
  <si>
    <t>ОГСЭ.05</t>
  </si>
  <si>
    <t>Нормативный срок обучения – 3 года  10 мес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</si>
  <si>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</si>
  <si>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</si>
  <si>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</si>
  <si>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</si>
  <si>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</si>
  <si>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</si>
  <si>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</si>
  <si>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</si>
  <si>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</si>
  <si>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</si>
  <si>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</si>
  <si>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</si>
  <si>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</si>
  <si>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</si>
  <si>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[1] Строка имеется только в таблице завершающего курса обучения.</t>
  </si>
  <si>
    <t>Э</t>
  </si>
  <si>
    <t>ЭК</t>
  </si>
  <si>
    <t>х</t>
  </si>
  <si>
    <t>ПД</t>
  </si>
  <si>
    <t>ЗД</t>
  </si>
  <si>
    <t>Календарный график аттестаций</t>
  </si>
  <si>
    <t>География</t>
  </si>
  <si>
    <t>Естествознание</t>
  </si>
  <si>
    <t>ЕН.02</t>
  </si>
  <si>
    <t>Информатика и ИКТ в профессиональной деятельности</t>
  </si>
  <si>
    <t>Педагогика</t>
  </si>
  <si>
    <t>Психология</t>
  </si>
  <si>
    <t>Теоретические основы организации обучения в начальных классах</t>
  </si>
  <si>
    <t>МДК.01.02</t>
  </si>
  <si>
    <t>Русский язык с методикой преподавания</t>
  </si>
  <si>
    <t>МДК.01.03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</si>
  <si>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</si>
  <si>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</si>
  <si>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</si>
  <si>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</si>
  <si>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</si>
  <si>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</si>
  <si>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практикой</t>
  </si>
  <si>
    <t>МДК.01.07</t>
  </si>
  <si>
    <t>Организация  внеурочной деятельности и общения младшего школьника</t>
  </si>
  <si>
    <t>Классное руководство</t>
  </si>
  <si>
    <t>Теоретические и методические основы деятельности классного руководителя</t>
  </si>
  <si>
    <t>МДК.01.11</t>
  </si>
  <si>
    <t>ПП. 01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</si>
  <si>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</si>
  <si>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</si>
  <si>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t>Психология общения</t>
  </si>
  <si>
    <t>МДК.01.09</t>
  </si>
  <si>
    <t>МДК.01.10</t>
  </si>
  <si>
    <t>УП. 04</t>
  </si>
  <si>
    <t>с</t>
  </si>
  <si>
    <t>п</t>
  </si>
  <si>
    <t>ОП.00</t>
  </si>
  <si>
    <t>Общепрофессионльные дисциплины</t>
  </si>
  <si>
    <t>ОП.01</t>
  </si>
  <si>
    <r>
      <t>Профессиональный цикл</t>
    </r>
    <r>
      <rPr>
        <b/>
        <i/>
        <sz val="6"/>
        <color indexed="8"/>
        <rFont val="Times New Roman"/>
        <family val="1"/>
      </rPr>
      <t xml:space="preserve"> </t>
    </r>
  </si>
  <si>
    <t xml:space="preserve">Общепрофессиональные дисциплины </t>
  </si>
  <si>
    <t>Возрастная анатомия, физиология и гигиена</t>
  </si>
  <si>
    <t>УП. 02</t>
  </si>
  <si>
    <t>ПП. 02</t>
  </si>
  <si>
    <t>УП.03</t>
  </si>
  <si>
    <t>Преподавание по программам начального общего образования</t>
  </si>
  <si>
    <t xml:space="preserve">Преддипломная практика </t>
  </si>
  <si>
    <t>ОУД.00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</si>
  <si>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</si>
  <si>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</si>
  <si>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</si>
  <si>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</si>
  <si>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</si>
  <si>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</si>
  <si>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</si>
  <si>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</si>
  <si>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ОУДп.10</t>
  </si>
  <si>
    <t>ОУДп.11</t>
  </si>
  <si>
    <t xml:space="preserve">Информатика </t>
  </si>
  <si>
    <t>ОУДп.09</t>
  </si>
  <si>
    <t>Обществознание (включая экономику и право)</t>
  </si>
  <si>
    <t>Методика обучения продуктивным видам деятельности с практикумом</t>
  </si>
  <si>
    <t>Общеобразовательный учебный цикл</t>
  </si>
  <si>
    <t>Э(к)</t>
  </si>
  <si>
    <t>Теория и методика физического воспитания с практикумом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</si>
  <si>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</si>
  <si>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</si>
  <si>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Русский язык </t>
  </si>
  <si>
    <t>Литература</t>
  </si>
  <si>
    <t>ОУДп.12</t>
  </si>
  <si>
    <t>УД.14</t>
  </si>
  <si>
    <t>Основы проектно-исследовательской деятельности</t>
  </si>
  <si>
    <t>Преподавание основ религиозных культур и светсткой этики в начальных классах</t>
  </si>
  <si>
    <t>Методика преподавания общественных дисциплин в начальной школе</t>
  </si>
  <si>
    <t>ОП. 03</t>
  </si>
  <si>
    <t>ПП.03</t>
  </si>
  <si>
    <t>Х</t>
  </si>
  <si>
    <t>УП.01</t>
  </si>
  <si>
    <t>Психолого-педагогические технологии обучения в инклюзивном образовании</t>
  </si>
  <si>
    <t>ПП. 01.</t>
  </si>
  <si>
    <t>ОГСЭ.06</t>
  </si>
  <si>
    <t>ОП. 06</t>
  </si>
  <si>
    <t>Основы предпринимательской деятельности</t>
  </si>
  <si>
    <t>МДК.01.08</t>
  </si>
  <si>
    <t>Теория и методика музыкального воспитания с практикумом</t>
  </si>
  <si>
    <t xml:space="preserve">Квалификация:   учитель начальных классов </t>
  </si>
  <si>
    <t>3 курс</t>
  </si>
  <si>
    <t>ОУДб.09</t>
  </si>
  <si>
    <t>Астрономия</t>
  </si>
  <si>
    <t>ДЗ (к)</t>
  </si>
  <si>
    <t>Учебная практика</t>
  </si>
  <si>
    <t>Призводственная практика</t>
  </si>
  <si>
    <t>Э (к)</t>
  </si>
  <si>
    <t>Производственная практика</t>
  </si>
  <si>
    <t>Учебная практикка</t>
  </si>
  <si>
    <t>ПП. 04</t>
  </si>
  <si>
    <t xml:space="preserve">Естествознание с методикой преподавания </t>
  </si>
  <si>
    <t>ПП.04</t>
  </si>
  <si>
    <r>
      <rPr>
        <sz val="14"/>
        <rFont val="Times New Roman"/>
        <family val="1"/>
      </rPr>
      <t>по специальности</t>
    </r>
    <r>
      <rPr>
        <b/>
        <sz val="14"/>
        <rFont val="Times New Roman"/>
        <family val="1"/>
      </rPr>
      <t xml:space="preserve"> 44.02.02 </t>
    </r>
    <r>
      <rPr>
        <b/>
        <sz val="14"/>
        <color indexed="8"/>
        <rFont val="Times New Roman"/>
        <family val="1"/>
      </rPr>
      <t>Преподавание в начальных классах</t>
    </r>
  </si>
  <si>
    <r>
      <t>.</t>
    </r>
    <r>
      <rPr>
        <u val="single"/>
        <sz val="14"/>
        <color indexed="8"/>
        <rFont val="Times New Roman"/>
        <family val="1"/>
      </rPr>
      <t>углубленной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подготовки</t>
    </r>
  </si>
  <si>
    <t>Основы финансовой грамотности</t>
  </si>
  <si>
    <t xml:space="preserve">«Ейский полипрофильный колледж»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</si>
  <si>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</si>
  <si>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t>Родная литература (русская)</t>
  </si>
  <si>
    <t xml:space="preserve">Э </t>
  </si>
  <si>
    <t>«_____»____________ 2022 г.</t>
  </si>
  <si>
    <t>И.о. директора ___________С.В. Дзога</t>
  </si>
  <si>
    <t>ОП.07</t>
  </si>
  <si>
    <t>Планирование карьеры</t>
  </si>
  <si>
    <t>0,5</t>
  </si>
  <si>
    <t>0,6</t>
  </si>
  <si>
    <t>0,7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</si>
</sst>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9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8"/>
      <color indexed="10"/>
      <name val="Times New Roman"/>
      <family val="1"/>
    </font>
    <font>
      <sz val="10"/>
      <color indexed="8"/>
      <name val="Arial Cyr"/>
      <family val="0"/>
    </font>
    <font>
      <u val="single"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42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  <xf numFmtId="184" fontId="9" fillId="34" borderId="10" xfId="0" applyNumberFormat="1" applyFont="1" applyFill="1" applyBorder="1" applyAlignment="1">
      <alignment horizontal="center" vertical="center" wrapText="1"/>
    </xf>
    <xf numFmtId="184" fontId="9" fillId="3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8" fillId="36" borderId="11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84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84" fontId="7" fillId="35" borderId="10" xfId="0" applyNumberFormat="1" applyFont="1" applyFill="1" applyBorder="1" applyAlignment="1">
      <alignment vertical="center"/>
    </xf>
    <xf numFmtId="184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wrapText="1"/>
    </xf>
    <xf numFmtId="1" fontId="7" fillId="36" borderId="10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15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84" fontId="7" fillId="36" borderId="10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/>
    </xf>
    <xf numFmtId="1" fontId="7" fillId="39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184" fontId="9" fillId="3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1" fontId="9" fillId="12" borderId="10" xfId="0" applyNumberFormat="1" applyFont="1" applyFill="1" applyBorder="1" applyAlignment="1">
      <alignment horizontal="center" vertical="center" wrapText="1"/>
    </xf>
    <xf numFmtId="184" fontId="9" fillId="12" borderId="10" xfId="0" applyNumberFormat="1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184" fontId="9" fillId="9" borderId="10" xfId="0" applyNumberFormat="1" applyFont="1" applyFill="1" applyBorder="1" applyAlignment="1">
      <alignment horizontal="center" vertical="center" wrapText="1"/>
    </xf>
    <xf numFmtId="184" fontId="9" fillId="42" borderId="10" xfId="0" applyNumberFormat="1" applyFont="1" applyFill="1" applyBorder="1" applyAlignment="1">
      <alignment horizontal="center" vertical="center" wrapText="1"/>
    </xf>
    <xf numFmtId="1" fontId="9" fillId="42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 wrapText="1"/>
    </xf>
    <xf numFmtId="1" fontId="9" fillId="43" borderId="10" xfId="0" applyNumberFormat="1" applyFont="1" applyFill="1" applyBorder="1" applyAlignment="1">
      <alignment horizontal="center" vertical="center"/>
    </xf>
    <xf numFmtId="0" fontId="7" fillId="44" borderId="11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horizontal="center" vertical="center"/>
    </xf>
    <xf numFmtId="184" fontId="7" fillId="44" borderId="11" xfId="0" applyNumberFormat="1" applyFont="1" applyFill="1" applyBorder="1" applyAlignment="1">
      <alignment horizontal="center" vertical="center"/>
    </xf>
    <xf numFmtId="184" fontId="7" fillId="44" borderId="12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3" sqref="A3:N3"/>
    </sheetView>
  </sheetViews>
  <sheetFormatPr defaultColWidth="9.00390625" defaultRowHeight="12.75"/>
  <sheetData>
    <row r="1" spans="1:14" ht="19.5" customHeight="1">
      <c r="A1" s="128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9.5" customHeight="1">
      <c r="A2" s="129" t="s">
        <v>188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9.5" customHeight="1">
      <c r="A3" s="129" t="s">
        <v>187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ht="19.5" customHeight="1"/>
    <row r="5" spans="1:14" ht="36.75" customHeight="1">
      <c r="A5" s="130" t="s">
        <v>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9.5" customHeight="1">
      <c r="A6" s="128" t="s">
        <v>147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19.5" customHeight="1">
      <c r="A7" s="128" t="s">
        <v>148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22.5" customHeight="1">
      <c r="A8" s="130" t="s">
        <v>183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4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57" customHeight="1">
      <c r="A10" s="133" t="s">
        <v>184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9.5" customHeight="1">
      <c r="A11" s="130" t="s">
        <v>180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4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9.5" customHeight="1">
      <c r="A13" s="131" t="s">
        <v>181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ht="19.5" customHeight="1">
      <c r="C14" s="17"/>
    </row>
    <row r="15" spans="2:14" ht="19.5" customHeight="1">
      <c r="B15" s="18"/>
      <c r="C15" s="18"/>
      <c r="D15" s="18"/>
      <c r="E15" s="18"/>
      <c r="F15" s="18"/>
      <c r="G15" s="18"/>
      <c r="H15" s="18" t="s">
        <v>167</v>
      </c>
      <c r="I15" s="18"/>
      <c r="J15" s="18"/>
      <c r="K15" s="18"/>
      <c r="L15" s="18"/>
      <c r="M15" s="18"/>
      <c r="N15" s="18"/>
    </row>
    <row r="16" spans="2:14" ht="19.5" customHeight="1">
      <c r="B16" s="18"/>
      <c r="C16" s="18"/>
      <c r="D16" s="18"/>
      <c r="E16" s="18"/>
      <c r="F16" s="18"/>
      <c r="G16" s="18"/>
      <c r="H16" s="18" t="s">
        <v>62</v>
      </c>
      <c r="I16" s="18"/>
      <c r="J16" s="18"/>
      <c r="K16" s="18"/>
      <c r="L16" s="18"/>
      <c r="M16" s="18"/>
      <c r="N16" s="18"/>
    </row>
    <row r="17" spans="2:14" ht="19.5" customHeight="1">
      <c r="B17" s="18"/>
      <c r="C17" s="18"/>
      <c r="D17" s="18"/>
      <c r="E17" s="18"/>
      <c r="F17" s="18"/>
      <c r="G17" s="18"/>
      <c r="H17" s="18" t="s">
        <v>65</v>
      </c>
      <c r="I17" s="18"/>
      <c r="J17" s="18"/>
      <c r="K17" s="18"/>
      <c r="L17" s="18"/>
      <c r="M17" s="18"/>
      <c r="N17" s="18"/>
    </row>
    <row r="18" spans="2:14" ht="19.5" customHeight="1">
      <c r="B18" s="18"/>
      <c r="C18" s="18"/>
      <c r="D18" s="18"/>
      <c r="E18" s="18"/>
      <c r="F18" s="18"/>
      <c r="G18" s="18"/>
      <c r="H18" s="18" t="s">
        <v>63</v>
      </c>
      <c r="I18" s="18"/>
      <c r="J18" s="18"/>
      <c r="K18" s="18"/>
      <c r="L18" s="18"/>
      <c r="M18" s="18"/>
      <c r="N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2">
    <mergeCell ref="A8:N8"/>
    <mergeCell ref="A13:N13"/>
    <mergeCell ref="A9:N9"/>
    <mergeCell ref="A11:N11"/>
    <mergeCell ref="A12:N12"/>
    <mergeCell ref="A10:N10"/>
    <mergeCell ref="A6:N6"/>
    <mergeCell ref="A7:N7"/>
    <mergeCell ref="A1:N1"/>
    <mergeCell ref="A2:N2"/>
    <mergeCell ref="A3:N3"/>
    <mergeCell ref="A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46"/>
  <sheetViews>
    <sheetView zoomScale="110" zoomScaleNormal="110" zoomScalePageLayoutView="0" workbookViewId="0" topLeftCell="A22">
      <selection activeCell="AI24" sqref="AI24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16.625" style="0" customWidth="1"/>
    <col min="4" max="4" width="6.125" style="0" customWidth="1"/>
    <col min="5" max="5" width="3.875" style="0" customWidth="1"/>
    <col min="6" max="6" width="3.75390625" style="0" customWidth="1"/>
    <col min="7" max="7" width="3.875" style="0" customWidth="1"/>
    <col min="8" max="10" width="3.625" style="0" customWidth="1"/>
    <col min="11" max="11" width="3.375" style="0" customWidth="1"/>
    <col min="12" max="12" width="3.625" style="0" customWidth="1"/>
    <col min="13" max="13" width="3.375" style="0" customWidth="1"/>
    <col min="14" max="14" width="3.75390625" style="0" customWidth="1"/>
    <col min="15" max="15" width="3.625" style="0" customWidth="1"/>
    <col min="16" max="16" width="3.75390625" style="0" customWidth="1"/>
    <col min="17" max="18" width="3.375" style="0" customWidth="1"/>
    <col min="19" max="19" width="3.875" style="0" customWidth="1"/>
    <col min="20" max="20" width="3.375" style="0" customWidth="1"/>
    <col min="21" max="43" width="2.75390625" style="0" customWidth="1"/>
    <col min="44" max="44" width="3.375" style="0" customWidth="1"/>
    <col min="45" max="45" width="3.25390625" style="0" customWidth="1"/>
    <col min="46" max="46" width="3.125" style="0" customWidth="1"/>
    <col min="47" max="56" width="2.75390625" style="0" customWidth="1"/>
    <col min="57" max="57" width="4.625" style="0" customWidth="1"/>
    <col min="58" max="60" width="2.75390625" style="0" customWidth="1"/>
  </cols>
  <sheetData>
    <row r="3" spans="1:57" ht="69.75" customHeight="1">
      <c r="A3" s="145" t="s">
        <v>0</v>
      </c>
      <c r="B3" s="151" t="s">
        <v>1</v>
      </c>
      <c r="C3" s="4" t="s">
        <v>2</v>
      </c>
      <c r="D3" s="4" t="s">
        <v>3</v>
      </c>
      <c r="E3" s="3" t="s">
        <v>66</v>
      </c>
      <c r="F3" s="148" t="s">
        <v>27</v>
      </c>
      <c r="G3" s="149"/>
      <c r="H3" s="150"/>
      <c r="I3" s="3" t="s">
        <v>67</v>
      </c>
      <c r="J3" s="148" t="s">
        <v>4</v>
      </c>
      <c r="K3" s="149"/>
      <c r="L3" s="149"/>
      <c r="M3" s="3" t="s">
        <v>74</v>
      </c>
      <c r="N3" s="143" t="s">
        <v>5</v>
      </c>
      <c r="O3" s="143"/>
      <c r="P3" s="143"/>
      <c r="Q3" s="143"/>
      <c r="R3" s="143" t="s">
        <v>6</v>
      </c>
      <c r="S3" s="143"/>
      <c r="T3" s="143"/>
      <c r="U3" s="143"/>
      <c r="V3" s="3" t="s">
        <v>68</v>
      </c>
      <c r="W3" s="143" t="s">
        <v>7</v>
      </c>
      <c r="X3" s="143"/>
      <c r="Y3" s="143"/>
      <c r="Z3" s="4" t="s">
        <v>75</v>
      </c>
      <c r="AA3" s="143" t="s">
        <v>8</v>
      </c>
      <c r="AB3" s="143"/>
      <c r="AC3" s="143"/>
      <c r="AD3" s="4" t="s">
        <v>76</v>
      </c>
      <c r="AE3" s="143" t="s">
        <v>9</v>
      </c>
      <c r="AF3" s="143"/>
      <c r="AG3" s="143"/>
      <c r="AH3" s="143"/>
      <c r="AI3" s="3" t="s">
        <v>69</v>
      </c>
      <c r="AJ3" s="143" t="s">
        <v>10</v>
      </c>
      <c r="AK3" s="143"/>
      <c r="AL3" s="143"/>
      <c r="AM3" s="3" t="s">
        <v>70</v>
      </c>
      <c r="AN3" s="143" t="s">
        <v>11</v>
      </c>
      <c r="AO3" s="143"/>
      <c r="AP3" s="143"/>
      <c r="AQ3" s="143"/>
      <c r="AR3" s="143" t="s">
        <v>12</v>
      </c>
      <c r="AS3" s="143"/>
      <c r="AT3" s="143"/>
      <c r="AU3" s="143"/>
      <c r="AV3" s="3" t="s">
        <v>73</v>
      </c>
      <c r="AW3" s="143" t="s">
        <v>13</v>
      </c>
      <c r="AX3" s="143"/>
      <c r="AY3" s="143"/>
      <c r="AZ3" s="143" t="s">
        <v>14</v>
      </c>
      <c r="BA3" s="143"/>
      <c r="BB3" s="143"/>
      <c r="BC3" s="143"/>
      <c r="BD3" s="143"/>
      <c r="BE3" s="140" t="s">
        <v>28</v>
      </c>
    </row>
    <row r="4" spans="1:57" ht="12.75">
      <c r="A4" s="145"/>
      <c r="B4" s="152"/>
      <c r="C4" s="156" t="s">
        <v>15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41"/>
    </row>
    <row r="5" spans="1:57" ht="12.75">
      <c r="A5" s="145"/>
      <c r="B5" s="152"/>
      <c r="C5" s="4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41"/>
    </row>
    <row r="6" spans="1:57" ht="12.75">
      <c r="A6" s="145"/>
      <c r="B6" s="152"/>
      <c r="C6" s="4"/>
      <c r="D6" s="4"/>
      <c r="E6" s="154" t="s">
        <v>26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41"/>
    </row>
    <row r="7" spans="1:57" ht="12.75">
      <c r="A7" s="145"/>
      <c r="B7" s="153"/>
      <c r="C7" s="4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42"/>
    </row>
    <row r="8" spans="1:57" ht="12.75">
      <c r="A8" s="145" t="s">
        <v>16</v>
      </c>
      <c r="B8" s="146" t="s">
        <v>129</v>
      </c>
      <c r="C8" s="146" t="s">
        <v>144</v>
      </c>
      <c r="D8" s="101" t="s">
        <v>17</v>
      </c>
      <c r="E8" s="105">
        <f>SUM(E10,E12,E14,E16,E18,E20,E22,E28,E32,E34,+E24+E30+E36+E26)</f>
        <v>36</v>
      </c>
      <c r="F8" s="105">
        <f aca="true" t="shared" si="0" ref="F8:BD8">SUM(F10,F12,F14,F16,F18,F20,F22,F28,F32,F34,+F24+F30+F36+F26)</f>
        <v>36</v>
      </c>
      <c r="G8" s="105">
        <f t="shared" si="0"/>
        <v>36</v>
      </c>
      <c r="H8" s="105">
        <f t="shared" si="0"/>
        <v>36</v>
      </c>
      <c r="I8" s="105">
        <f t="shared" si="0"/>
        <v>36</v>
      </c>
      <c r="J8" s="105">
        <f t="shared" si="0"/>
        <v>36</v>
      </c>
      <c r="K8" s="105">
        <f t="shared" si="0"/>
        <v>36</v>
      </c>
      <c r="L8" s="105">
        <f t="shared" si="0"/>
        <v>36</v>
      </c>
      <c r="M8" s="105">
        <f t="shared" si="0"/>
        <v>36</v>
      </c>
      <c r="N8" s="105">
        <f t="shared" si="0"/>
        <v>36</v>
      </c>
      <c r="O8" s="105">
        <f t="shared" si="0"/>
        <v>36</v>
      </c>
      <c r="P8" s="105">
        <f t="shared" si="0"/>
        <v>36</v>
      </c>
      <c r="Q8" s="105">
        <f t="shared" si="0"/>
        <v>36</v>
      </c>
      <c r="R8" s="105">
        <f t="shared" si="0"/>
        <v>36</v>
      </c>
      <c r="S8" s="105">
        <f t="shared" si="0"/>
        <v>36</v>
      </c>
      <c r="T8" s="105">
        <f t="shared" si="0"/>
        <v>36</v>
      </c>
      <c r="U8" s="47" t="s">
        <v>116</v>
      </c>
      <c r="V8" s="105">
        <f t="shared" si="0"/>
        <v>0</v>
      </c>
      <c r="W8" s="105">
        <f t="shared" si="0"/>
        <v>0</v>
      </c>
      <c r="X8" s="105">
        <f t="shared" si="0"/>
        <v>33</v>
      </c>
      <c r="Y8" s="105">
        <f t="shared" si="0"/>
        <v>33</v>
      </c>
      <c r="Z8" s="105">
        <f t="shared" si="0"/>
        <v>33</v>
      </c>
      <c r="AA8" s="105">
        <f t="shared" si="0"/>
        <v>33</v>
      </c>
      <c r="AB8" s="105">
        <f t="shared" si="0"/>
        <v>33</v>
      </c>
      <c r="AC8" s="105">
        <f t="shared" si="0"/>
        <v>33</v>
      </c>
      <c r="AD8" s="105">
        <f t="shared" si="0"/>
        <v>33</v>
      </c>
      <c r="AE8" s="105">
        <f t="shared" si="0"/>
        <v>33</v>
      </c>
      <c r="AF8" s="105">
        <f t="shared" si="0"/>
        <v>33</v>
      </c>
      <c r="AG8" s="105">
        <f t="shared" si="0"/>
        <v>33</v>
      </c>
      <c r="AH8" s="105">
        <f t="shared" si="0"/>
        <v>33</v>
      </c>
      <c r="AI8" s="105">
        <f t="shared" si="0"/>
        <v>33</v>
      </c>
      <c r="AJ8" s="105">
        <f t="shared" si="0"/>
        <v>34</v>
      </c>
      <c r="AK8" s="105">
        <f t="shared" si="0"/>
        <v>34</v>
      </c>
      <c r="AL8" s="105">
        <f t="shared" si="0"/>
        <v>34</v>
      </c>
      <c r="AM8" s="105">
        <f t="shared" si="0"/>
        <v>34</v>
      </c>
      <c r="AN8" s="105">
        <f t="shared" si="0"/>
        <v>34</v>
      </c>
      <c r="AO8" s="105">
        <f t="shared" si="0"/>
        <v>34</v>
      </c>
      <c r="AP8" s="105">
        <f t="shared" si="0"/>
        <v>34</v>
      </c>
      <c r="AQ8" s="105">
        <f t="shared" si="0"/>
        <v>34</v>
      </c>
      <c r="AR8" s="105">
        <f t="shared" si="0"/>
        <v>34</v>
      </c>
      <c r="AS8" s="105">
        <f t="shared" si="0"/>
        <v>34</v>
      </c>
      <c r="AT8" s="105">
        <f t="shared" si="0"/>
        <v>34</v>
      </c>
      <c r="AU8" s="47" t="s">
        <v>116</v>
      </c>
      <c r="AV8" s="105">
        <f t="shared" si="0"/>
        <v>0</v>
      </c>
      <c r="AW8" s="105">
        <f t="shared" si="0"/>
        <v>0</v>
      </c>
      <c r="AX8" s="105">
        <f t="shared" si="0"/>
        <v>0</v>
      </c>
      <c r="AY8" s="105">
        <f t="shared" si="0"/>
        <v>0</v>
      </c>
      <c r="AZ8" s="105">
        <f t="shared" si="0"/>
        <v>0</v>
      </c>
      <c r="BA8" s="105">
        <f t="shared" si="0"/>
        <v>0</v>
      </c>
      <c r="BB8" s="105">
        <f t="shared" si="0"/>
        <v>0</v>
      </c>
      <c r="BC8" s="105">
        <f t="shared" si="0"/>
        <v>0</v>
      </c>
      <c r="BD8" s="105">
        <f t="shared" si="0"/>
        <v>0</v>
      </c>
      <c r="BE8" s="23">
        <f aca="true" t="shared" si="1" ref="BE8:BE46">SUM(E8:BD8)</f>
        <v>1346</v>
      </c>
    </row>
    <row r="9" spans="1:57" ht="10.5" customHeight="1">
      <c r="A9" s="145"/>
      <c r="B9" s="147"/>
      <c r="C9" s="147"/>
      <c r="D9" s="101" t="s">
        <v>18</v>
      </c>
      <c r="E9" s="105">
        <f>SUM(E11,E13,E15,E17,E19,E21+E23+E29+E33+E35+E25+E31+E37+E27)</f>
        <v>18</v>
      </c>
      <c r="F9" s="105">
        <f aca="true" t="shared" si="2" ref="F9:T9">SUM(F11,F13,F15,F17,F19,F21+F23+F29+F33+F35+F25+F31+F37+F27)</f>
        <v>18</v>
      </c>
      <c r="G9" s="105">
        <f t="shared" si="2"/>
        <v>18</v>
      </c>
      <c r="H9" s="105">
        <f t="shared" si="2"/>
        <v>18</v>
      </c>
      <c r="I9" s="105">
        <f t="shared" si="2"/>
        <v>18</v>
      </c>
      <c r="J9" s="105">
        <f t="shared" si="2"/>
        <v>18</v>
      </c>
      <c r="K9" s="105">
        <f t="shared" si="2"/>
        <v>18</v>
      </c>
      <c r="L9" s="105">
        <f t="shared" si="2"/>
        <v>18</v>
      </c>
      <c r="M9" s="105">
        <f t="shared" si="2"/>
        <v>18</v>
      </c>
      <c r="N9" s="105">
        <f t="shared" si="2"/>
        <v>18</v>
      </c>
      <c r="O9" s="105">
        <f t="shared" si="2"/>
        <v>18</v>
      </c>
      <c r="P9" s="105">
        <f t="shared" si="2"/>
        <v>18</v>
      </c>
      <c r="Q9" s="105">
        <f t="shared" si="2"/>
        <v>18</v>
      </c>
      <c r="R9" s="105">
        <f t="shared" si="2"/>
        <v>18</v>
      </c>
      <c r="S9" s="105">
        <f t="shared" si="2"/>
        <v>18</v>
      </c>
      <c r="T9" s="105">
        <f t="shared" si="2"/>
        <v>18</v>
      </c>
      <c r="U9" s="47" t="s">
        <v>116</v>
      </c>
      <c r="V9" s="47">
        <v>0</v>
      </c>
      <c r="W9" s="47">
        <v>0</v>
      </c>
      <c r="X9" s="105">
        <f aca="true" t="shared" si="3" ref="X9:AT9">SUM(X11,X13,X15,X17,X19,X21+X23+X29+X33+X35+X25+X31+X37+X27)</f>
        <v>16.5</v>
      </c>
      <c r="Y9" s="105">
        <f t="shared" si="3"/>
        <v>16.5</v>
      </c>
      <c r="Z9" s="105">
        <f t="shared" si="3"/>
        <v>16.5</v>
      </c>
      <c r="AA9" s="105">
        <f t="shared" si="3"/>
        <v>16.5</v>
      </c>
      <c r="AB9" s="105">
        <f t="shared" si="3"/>
        <v>16.5</v>
      </c>
      <c r="AC9" s="105">
        <f t="shared" si="3"/>
        <v>16.5</v>
      </c>
      <c r="AD9" s="105">
        <f t="shared" si="3"/>
        <v>16.5</v>
      </c>
      <c r="AE9" s="105">
        <f t="shared" si="3"/>
        <v>16.5</v>
      </c>
      <c r="AF9" s="105">
        <f t="shared" si="3"/>
        <v>16.5</v>
      </c>
      <c r="AG9" s="105">
        <f t="shared" si="3"/>
        <v>16.5</v>
      </c>
      <c r="AH9" s="105">
        <f t="shared" si="3"/>
        <v>16.5</v>
      </c>
      <c r="AI9" s="105">
        <f t="shared" si="3"/>
        <v>16.5</v>
      </c>
      <c r="AJ9" s="105">
        <f t="shared" si="3"/>
        <v>17</v>
      </c>
      <c r="AK9" s="105">
        <f t="shared" si="3"/>
        <v>17</v>
      </c>
      <c r="AL9" s="105">
        <f t="shared" si="3"/>
        <v>17</v>
      </c>
      <c r="AM9" s="105">
        <f t="shared" si="3"/>
        <v>17</v>
      </c>
      <c r="AN9" s="105">
        <f t="shared" si="3"/>
        <v>17</v>
      </c>
      <c r="AO9" s="105">
        <f t="shared" si="3"/>
        <v>17</v>
      </c>
      <c r="AP9" s="105">
        <f t="shared" si="3"/>
        <v>17</v>
      </c>
      <c r="AQ9" s="105">
        <f t="shared" si="3"/>
        <v>17</v>
      </c>
      <c r="AR9" s="105">
        <f t="shared" si="3"/>
        <v>17</v>
      </c>
      <c r="AS9" s="105">
        <f t="shared" si="3"/>
        <v>17</v>
      </c>
      <c r="AT9" s="105">
        <f t="shared" si="3"/>
        <v>17</v>
      </c>
      <c r="AU9" s="47" t="s">
        <v>116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23">
        <f t="shared" si="1"/>
        <v>673</v>
      </c>
    </row>
    <row r="10" spans="1:57" ht="12.75">
      <c r="A10" s="145"/>
      <c r="B10" s="135" t="s">
        <v>130</v>
      </c>
      <c r="C10" s="134" t="s">
        <v>19</v>
      </c>
      <c r="D10" s="2" t="s">
        <v>17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3">
        <v>3</v>
      </c>
      <c r="M10" s="13">
        <v>3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30" t="s">
        <v>116</v>
      </c>
      <c r="V10" s="32">
        <v>0</v>
      </c>
      <c r="W10" s="32">
        <v>0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2">
        <v>3</v>
      </c>
      <c r="AI10" s="12">
        <v>3</v>
      </c>
      <c r="AJ10" s="12">
        <v>3</v>
      </c>
      <c r="AK10" s="12">
        <v>3</v>
      </c>
      <c r="AL10" s="13">
        <v>3</v>
      </c>
      <c r="AM10" s="12">
        <v>3</v>
      </c>
      <c r="AN10" s="12">
        <v>3</v>
      </c>
      <c r="AO10" s="12">
        <v>3</v>
      </c>
      <c r="AP10" s="12">
        <v>3</v>
      </c>
      <c r="AQ10" s="12">
        <v>3</v>
      </c>
      <c r="AR10" s="12">
        <v>3</v>
      </c>
      <c r="AS10" s="12">
        <v>3</v>
      </c>
      <c r="AT10" s="12">
        <v>3</v>
      </c>
      <c r="AU10" s="34" t="s">
        <v>116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40">
        <v>0</v>
      </c>
      <c r="BE10" s="127">
        <f t="shared" si="1"/>
        <v>117</v>
      </c>
    </row>
    <row r="11" spans="1:57" ht="12.75">
      <c r="A11" s="145"/>
      <c r="B11" s="136"/>
      <c r="C11" s="134"/>
      <c r="D11" s="2" t="s">
        <v>18</v>
      </c>
      <c r="E11" s="19">
        <v>1.5</v>
      </c>
      <c r="F11" s="19">
        <v>1.5</v>
      </c>
      <c r="G11" s="19">
        <v>1.5</v>
      </c>
      <c r="H11" s="19">
        <v>1.5</v>
      </c>
      <c r="I11" s="19">
        <v>1.5</v>
      </c>
      <c r="J11" s="19">
        <v>1.5</v>
      </c>
      <c r="K11" s="19">
        <v>1.5</v>
      </c>
      <c r="L11" s="19">
        <v>1.5</v>
      </c>
      <c r="M11" s="19">
        <v>1.5</v>
      </c>
      <c r="N11" s="19">
        <v>1.5</v>
      </c>
      <c r="O11" s="19">
        <v>1.5</v>
      </c>
      <c r="P11" s="19">
        <v>1.5</v>
      </c>
      <c r="Q11" s="19">
        <v>1.5</v>
      </c>
      <c r="R11" s="19">
        <v>1.5</v>
      </c>
      <c r="S11" s="19">
        <v>1.5</v>
      </c>
      <c r="T11" s="19">
        <v>1.5</v>
      </c>
      <c r="U11" s="30" t="s">
        <v>116</v>
      </c>
      <c r="V11" s="32">
        <v>0</v>
      </c>
      <c r="W11" s="32">
        <v>0</v>
      </c>
      <c r="X11" s="20">
        <v>1.5</v>
      </c>
      <c r="Y11" s="20">
        <v>1.5</v>
      </c>
      <c r="Z11" s="20">
        <v>1.5</v>
      </c>
      <c r="AA11" s="20">
        <v>1.5</v>
      </c>
      <c r="AB11" s="20">
        <v>1.5</v>
      </c>
      <c r="AC11" s="20">
        <v>1.5</v>
      </c>
      <c r="AD11" s="20">
        <v>1.5</v>
      </c>
      <c r="AE11" s="20">
        <v>1.5</v>
      </c>
      <c r="AF11" s="20">
        <v>1.5</v>
      </c>
      <c r="AG11" s="20">
        <v>1.5</v>
      </c>
      <c r="AH11" s="20">
        <v>1.5</v>
      </c>
      <c r="AI11" s="20">
        <v>1.5</v>
      </c>
      <c r="AJ11" s="20">
        <v>1.5</v>
      </c>
      <c r="AK11" s="20">
        <v>1.5</v>
      </c>
      <c r="AL11" s="20">
        <v>1.5</v>
      </c>
      <c r="AM11" s="20">
        <v>1.5</v>
      </c>
      <c r="AN11" s="20">
        <v>1.5</v>
      </c>
      <c r="AO11" s="20">
        <v>1.5</v>
      </c>
      <c r="AP11" s="20">
        <v>1.5</v>
      </c>
      <c r="AQ11" s="20">
        <v>1.5</v>
      </c>
      <c r="AR11" s="20">
        <v>1.5</v>
      </c>
      <c r="AS11" s="20">
        <v>1.5</v>
      </c>
      <c r="AT11" s="20">
        <v>1.5</v>
      </c>
      <c r="AU11" s="34" t="s">
        <v>116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40">
        <v>0</v>
      </c>
      <c r="BE11" s="37">
        <f t="shared" si="1"/>
        <v>58.5</v>
      </c>
    </row>
    <row r="12" spans="1:57" ht="12.75">
      <c r="A12" s="145"/>
      <c r="B12" s="135" t="s">
        <v>131</v>
      </c>
      <c r="C12" s="134" t="s">
        <v>23</v>
      </c>
      <c r="D12" s="2" t="s">
        <v>17</v>
      </c>
      <c r="E12" s="12">
        <v>4</v>
      </c>
      <c r="F12" s="12">
        <v>4</v>
      </c>
      <c r="G12" s="12">
        <v>4</v>
      </c>
      <c r="H12" s="12">
        <v>4</v>
      </c>
      <c r="I12" s="12">
        <v>4</v>
      </c>
      <c r="J12" s="12">
        <v>4</v>
      </c>
      <c r="K12" s="12">
        <v>4</v>
      </c>
      <c r="L12" s="12">
        <v>4</v>
      </c>
      <c r="M12" s="12">
        <v>4</v>
      </c>
      <c r="N12" s="12">
        <v>4</v>
      </c>
      <c r="O12" s="12">
        <v>4</v>
      </c>
      <c r="P12" s="12">
        <v>4</v>
      </c>
      <c r="Q12" s="12">
        <v>4</v>
      </c>
      <c r="R12" s="12">
        <v>4</v>
      </c>
      <c r="S12" s="12">
        <v>4</v>
      </c>
      <c r="T12" s="12">
        <v>4</v>
      </c>
      <c r="U12" s="30" t="s">
        <v>116</v>
      </c>
      <c r="V12" s="32">
        <v>0</v>
      </c>
      <c r="W12" s="32">
        <v>0</v>
      </c>
      <c r="X12" s="13">
        <v>4</v>
      </c>
      <c r="Y12" s="13">
        <v>4</v>
      </c>
      <c r="Z12" s="13">
        <v>4</v>
      </c>
      <c r="AA12" s="13">
        <v>4</v>
      </c>
      <c r="AB12" s="13">
        <v>4</v>
      </c>
      <c r="AC12" s="13">
        <v>4</v>
      </c>
      <c r="AD12" s="13">
        <v>4</v>
      </c>
      <c r="AE12" s="13">
        <v>4</v>
      </c>
      <c r="AF12" s="13">
        <v>4</v>
      </c>
      <c r="AG12" s="13">
        <v>4</v>
      </c>
      <c r="AH12" s="13">
        <v>4</v>
      </c>
      <c r="AI12" s="13">
        <v>4</v>
      </c>
      <c r="AJ12" s="13">
        <v>4</v>
      </c>
      <c r="AK12" s="13">
        <v>4</v>
      </c>
      <c r="AL12" s="13">
        <v>4</v>
      </c>
      <c r="AM12" s="13">
        <v>4</v>
      </c>
      <c r="AN12" s="13">
        <v>4</v>
      </c>
      <c r="AO12" s="13">
        <v>4</v>
      </c>
      <c r="AP12" s="13">
        <v>4</v>
      </c>
      <c r="AQ12" s="13">
        <v>4</v>
      </c>
      <c r="AR12" s="13">
        <v>4</v>
      </c>
      <c r="AS12" s="13">
        <v>4</v>
      </c>
      <c r="AT12" s="13">
        <v>4</v>
      </c>
      <c r="AU12" s="34" t="s">
        <v>116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40">
        <v>0</v>
      </c>
      <c r="BE12" s="127">
        <f t="shared" si="1"/>
        <v>156</v>
      </c>
    </row>
    <row r="13" spans="1:57" ht="12.75" customHeight="1">
      <c r="A13" s="145"/>
      <c r="B13" s="136"/>
      <c r="C13" s="134"/>
      <c r="D13" s="2" t="s">
        <v>18</v>
      </c>
      <c r="E13" s="19">
        <v>2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2</v>
      </c>
      <c r="R13" s="19">
        <v>2</v>
      </c>
      <c r="S13" s="19">
        <v>2</v>
      </c>
      <c r="T13" s="19">
        <v>2</v>
      </c>
      <c r="U13" s="30" t="s">
        <v>116</v>
      </c>
      <c r="V13" s="32">
        <v>0</v>
      </c>
      <c r="W13" s="32">
        <v>0</v>
      </c>
      <c r="X13" s="20">
        <v>2</v>
      </c>
      <c r="Y13" s="20">
        <v>2</v>
      </c>
      <c r="Z13" s="20">
        <v>2</v>
      </c>
      <c r="AA13" s="20">
        <v>2</v>
      </c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>
        <v>2</v>
      </c>
      <c r="AQ13" s="20">
        <v>2</v>
      </c>
      <c r="AR13" s="20">
        <v>2</v>
      </c>
      <c r="AS13" s="20">
        <v>2</v>
      </c>
      <c r="AT13" s="20">
        <v>2</v>
      </c>
      <c r="AU13" s="34" t="s">
        <v>116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40">
        <v>0</v>
      </c>
      <c r="BE13" s="37">
        <f t="shared" si="1"/>
        <v>78</v>
      </c>
    </row>
    <row r="14" spans="1:57" ht="12.75">
      <c r="A14" s="145"/>
      <c r="B14" s="135" t="s">
        <v>132</v>
      </c>
      <c r="C14" s="134" t="s">
        <v>21</v>
      </c>
      <c r="D14" s="2" t="s">
        <v>17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30" t="s">
        <v>116</v>
      </c>
      <c r="V14" s="32">
        <v>0</v>
      </c>
      <c r="W14" s="32">
        <v>0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2">
        <v>3</v>
      </c>
      <c r="AI14" s="12">
        <v>3</v>
      </c>
      <c r="AJ14" s="12">
        <v>3</v>
      </c>
      <c r="AK14" s="12">
        <v>3</v>
      </c>
      <c r="AL14" s="13">
        <v>3</v>
      </c>
      <c r="AM14" s="12">
        <v>3</v>
      </c>
      <c r="AN14" s="12">
        <v>3</v>
      </c>
      <c r="AO14" s="12">
        <v>3</v>
      </c>
      <c r="AP14" s="12">
        <v>3</v>
      </c>
      <c r="AQ14" s="12">
        <v>3</v>
      </c>
      <c r="AR14" s="12">
        <v>3</v>
      </c>
      <c r="AS14" s="12">
        <v>3</v>
      </c>
      <c r="AT14" s="12">
        <v>3</v>
      </c>
      <c r="AU14" s="34" t="s">
        <v>116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40">
        <v>0</v>
      </c>
      <c r="BE14" s="127">
        <f t="shared" si="1"/>
        <v>117</v>
      </c>
    </row>
    <row r="15" spans="1:57" ht="11.25" customHeight="1">
      <c r="A15" s="145"/>
      <c r="B15" s="136"/>
      <c r="C15" s="134"/>
      <c r="D15" s="2" t="s">
        <v>18</v>
      </c>
      <c r="E15" s="19">
        <v>1.5</v>
      </c>
      <c r="F15" s="19">
        <v>1.5</v>
      </c>
      <c r="G15" s="19">
        <v>1.5</v>
      </c>
      <c r="H15" s="19">
        <v>1.5</v>
      </c>
      <c r="I15" s="19">
        <v>1.5</v>
      </c>
      <c r="J15" s="19">
        <v>1.5</v>
      </c>
      <c r="K15" s="19">
        <v>1.5</v>
      </c>
      <c r="L15" s="19">
        <v>1.5</v>
      </c>
      <c r="M15" s="19">
        <v>1.5</v>
      </c>
      <c r="N15" s="19">
        <v>1.5</v>
      </c>
      <c r="O15" s="19">
        <v>1.5</v>
      </c>
      <c r="P15" s="19">
        <v>1.5</v>
      </c>
      <c r="Q15" s="19">
        <v>1.5</v>
      </c>
      <c r="R15" s="19">
        <v>1.5</v>
      </c>
      <c r="S15" s="19">
        <v>1.5</v>
      </c>
      <c r="T15" s="19">
        <v>1.5</v>
      </c>
      <c r="U15" s="30" t="s">
        <v>116</v>
      </c>
      <c r="V15" s="32">
        <v>0</v>
      </c>
      <c r="W15" s="32">
        <v>0</v>
      </c>
      <c r="X15" s="42">
        <v>1.5</v>
      </c>
      <c r="Y15" s="42">
        <v>1.5</v>
      </c>
      <c r="Z15" s="42">
        <v>1.5</v>
      </c>
      <c r="AA15" s="42">
        <v>1.5</v>
      </c>
      <c r="AB15" s="42">
        <v>1.5</v>
      </c>
      <c r="AC15" s="42">
        <v>1.5</v>
      </c>
      <c r="AD15" s="42">
        <v>1.5</v>
      </c>
      <c r="AE15" s="42">
        <v>1.5</v>
      </c>
      <c r="AF15" s="42">
        <v>1.5</v>
      </c>
      <c r="AG15" s="42">
        <v>1.5</v>
      </c>
      <c r="AH15" s="42">
        <v>1.5</v>
      </c>
      <c r="AI15" s="42">
        <v>1.5</v>
      </c>
      <c r="AJ15" s="42">
        <v>1.5</v>
      </c>
      <c r="AK15" s="42">
        <v>1.5</v>
      </c>
      <c r="AL15" s="42">
        <v>1.5</v>
      </c>
      <c r="AM15" s="42">
        <v>1.5</v>
      </c>
      <c r="AN15" s="42">
        <v>1.5</v>
      </c>
      <c r="AO15" s="42">
        <v>1.5</v>
      </c>
      <c r="AP15" s="42">
        <v>1.5</v>
      </c>
      <c r="AQ15" s="42">
        <v>1.5</v>
      </c>
      <c r="AR15" s="42">
        <v>1.5</v>
      </c>
      <c r="AS15" s="42">
        <v>1.5</v>
      </c>
      <c r="AT15" s="42">
        <v>1.5</v>
      </c>
      <c r="AU15" s="34" t="s">
        <v>116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40">
        <v>0</v>
      </c>
      <c r="BE15" s="37">
        <f t="shared" si="1"/>
        <v>58.5</v>
      </c>
    </row>
    <row r="16" spans="1:57" ht="12.75">
      <c r="A16" s="145"/>
      <c r="B16" s="135" t="s">
        <v>133</v>
      </c>
      <c r="C16" s="134" t="s">
        <v>22</v>
      </c>
      <c r="D16" s="2" t="s">
        <v>17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12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30" t="s">
        <v>116</v>
      </c>
      <c r="V16" s="32">
        <v>0</v>
      </c>
      <c r="W16" s="32">
        <v>0</v>
      </c>
      <c r="X16" s="3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31">
        <v>1</v>
      </c>
      <c r="AN16" s="31">
        <v>1</v>
      </c>
      <c r="AO16" s="31">
        <v>1</v>
      </c>
      <c r="AP16" s="31">
        <v>1</v>
      </c>
      <c r="AQ16" s="31">
        <v>1</v>
      </c>
      <c r="AR16" s="31">
        <v>1</v>
      </c>
      <c r="AS16" s="31">
        <v>1</v>
      </c>
      <c r="AT16" s="236"/>
      <c r="AU16" s="34" t="s">
        <v>116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40">
        <v>0</v>
      </c>
      <c r="BE16" s="127">
        <f t="shared" si="1"/>
        <v>70</v>
      </c>
    </row>
    <row r="17" spans="1:57" ht="14.25" customHeight="1">
      <c r="A17" s="145"/>
      <c r="B17" s="136"/>
      <c r="C17" s="134"/>
      <c r="D17" s="2" t="s">
        <v>18</v>
      </c>
      <c r="E17" s="19">
        <v>1.5</v>
      </c>
      <c r="F17" s="19">
        <v>1.5</v>
      </c>
      <c r="G17" s="19">
        <v>1.5</v>
      </c>
      <c r="H17" s="19">
        <v>1.5</v>
      </c>
      <c r="I17" s="19">
        <v>1.5</v>
      </c>
      <c r="J17" s="19">
        <v>1.5</v>
      </c>
      <c r="K17" s="19">
        <v>1.5</v>
      </c>
      <c r="L17" s="19">
        <v>1.5</v>
      </c>
      <c r="M17" s="19">
        <v>1.5</v>
      </c>
      <c r="N17" s="19">
        <v>1.5</v>
      </c>
      <c r="O17" s="19">
        <v>1.5</v>
      </c>
      <c r="P17" s="19">
        <v>1.5</v>
      </c>
      <c r="Q17" s="19">
        <v>1.5</v>
      </c>
      <c r="R17" s="19">
        <v>1.5</v>
      </c>
      <c r="S17" s="19">
        <v>1.5</v>
      </c>
      <c r="T17" s="19">
        <v>1.5</v>
      </c>
      <c r="U17" s="30" t="s">
        <v>116</v>
      </c>
      <c r="V17" s="32">
        <v>0</v>
      </c>
      <c r="W17" s="32">
        <v>0</v>
      </c>
      <c r="X17" s="42">
        <v>0.5</v>
      </c>
      <c r="Y17" s="42">
        <v>0.5</v>
      </c>
      <c r="Z17" s="42">
        <v>0.5</v>
      </c>
      <c r="AA17" s="42">
        <v>0.5</v>
      </c>
      <c r="AB17" s="42">
        <v>0.5</v>
      </c>
      <c r="AC17" s="42">
        <v>0.5</v>
      </c>
      <c r="AD17" s="42">
        <v>0.5</v>
      </c>
      <c r="AE17" s="42">
        <v>0.5</v>
      </c>
      <c r="AF17" s="42">
        <v>0.5</v>
      </c>
      <c r="AG17" s="42">
        <v>0.5</v>
      </c>
      <c r="AH17" s="42">
        <v>0.5</v>
      </c>
      <c r="AI17" s="42">
        <v>0.5</v>
      </c>
      <c r="AJ17" s="42">
        <v>0.5</v>
      </c>
      <c r="AK17" s="42">
        <v>0.5</v>
      </c>
      <c r="AL17" s="42">
        <v>0.5</v>
      </c>
      <c r="AM17" s="42">
        <v>0.5</v>
      </c>
      <c r="AN17" s="42">
        <v>0.5</v>
      </c>
      <c r="AO17" s="42">
        <v>0.5</v>
      </c>
      <c r="AP17" s="42">
        <v>0.5</v>
      </c>
      <c r="AQ17" s="42">
        <v>0.5</v>
      </c>
      <c r="AR17" s="42">
        <v>0.5</v>
      </c>
      <c r="AS17" s="42">
        <v>0.5</v>
      </c>
      <c r="AT17" s="42"/>
      <c r="AU17" s="34" t="s">
        <v>116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40">
        <v>0</v>
      </c>
      <c r="BE17" s="37">
        <f t="shared" si="1"/>
        <v>35</v>
      </c>
    </row>
    <row r="18" spans="1:57" ht="12.75">
      <c r="A18" s="145"/>
      <c r="B18" s="135" t="s">
        <v>134</v>
      </c>
      <c r="C18" s="134" t="s">
        <v>140</v>
      </c>
      <c r="D18" s="2" t="s">
        <v>17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3">
        <v>2</v>
      </c>
      <c r="M18" s="13">
        <v>2</v>
      </c>
      <c r="N18" s="13">
        <v>2</v>
      </c>
      <c r="O18" s="13">
        <v>2</v>
      </c>
      <c r="P18" s="13">
        <v>2</v>
      </c>
      <c r="Q18" s="13">
        <v>2</v>
      </c>
      <c r="R18" s="13">
        <v>2</v>
      </c>
      <c r="S18" s="13">
        <v>2</v>
      </c>
      <c r="T18" s="13">
        <v>2</v>
      </c>
      <c r="U18" s="30" t="s">
        <v>116</v>
      </c>
      <c r="V18" s="32">
        <v>0</v>
      </c>
      <c r="W18" s="32">
        <v>0</v>
      </c>
      <c r="X18" s="31">
        <v>2</v>
      </c>
      <c r="Y18" s="31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31">
        <v>2</v>
      </c>
      <c r="AF18" s="31">
        <v>2</v>
      </c>
      <c r="AG18" s="31">
        <v>2</v>
      </c>
      <c r="AH18" s="40">
        <v>2</v>
      </c>
      <c r="AI18" s="40">
        <v>2</v>
      </c>
      <c r="AJ18" s="40">
        <v>2</v>
      </c>
      <c r="AK18" s="40">
        <v>2</v>
      </c>
      <c r="AL18" s="31">
        <v>2</v>
      </c>
      <c r="AM18" s="40">
        <v>2</v>
      </c>
      <c r="AN18" s="40">
        <v>2</v>
      </c>
      <c r="AO18" s="40">
        <v>2</v>
      </c>
      <c r="AP18" s="40">
        <v>2</v>
      </c>
      <c r="AQ18" s="40">
        <v>2</v>
      </c>
      <c r="AR18" s="40">
        <v>2</v>
      </c>
      <c r="AS18" s="40">
        <v>2</v>
      </c>
      <c r="AT18" s="40">
        <v>2</v>
      </c>
      <c r="AU18" s="34" t="s">
        <v>116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40">
        <v>0</v>
      </c>
      <c r="BE18" s="127">
        <f t="shared" si="1"/>
        <v>78</v>
      </c>
    </row>
    <row r="19" spans="1:57" ht="10.5" customHeight="1">
      <c r="A19" s="145"/>
      <c r="B19" s="136"/>
      <c r="C19" s="134"/>
      <c r="D19" s="2" t="s">
        <v>18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30" t="s">
        <v>116</v>
      </c>
      <c r="V19" s="32">
        <v>0</v>
      </c>
      <c r="W19" s="32">
        <v>0</v>
      </c>
      <c r="X19" s="122">
        <v>1</v>
      </c>
      <c r="Y19" s="122">
        <v>1</v>
      </c>
      <c r="Z19" s="122">
        <v>1</v>
      </c>
      <c r="AA19" s="122">
        <v>1</v>
      </c>
      <c r="AB19" s="122">
        <v>1</v>
      </c>
      <c r="AC19" s="122">
        <v>1</v>
      </c>
      <c r="AD19" s="122">
        <v>1</v>
      </c>
      <c r="AE19" s="122">
        <v>1</v>
      </c>
      <c r="AF19" s="122">
        <v>1</v>
      </c>
      <c r="AG19" s="122">
        <v>1</v>
      </c>
      <c r="AH19" s="122">
        <v>1</v>
      </c>
      <c r="AI19" s="122">
        <v>1</v>
      </c>
      <c r="AJ19" s="122">
        <v>1</v>
      </c>
      <c r="AK19" s="122">
        <v>1</v>
      </c>
      <c r="AL19" s="122">
        <v>1</v>
      </c>
      <c r="AM19" s="122">
        <v>1</v>
      </c>
      <c r="AN19" s="122">
        <v>1</v>
      </c>
      <c r="AO19" s="122">
        <v>1</v>
      </c>
      <c r="AP19" s="122">
        <v>1</v>
      </c>
      <c r="AQ19" s="122">
        <v>1</v>
      </c>
      <c r="AR19" s="122">
        <v>1</v>
      </c>
      <c r="AS19" s="122">
        <v>1</v>
      </c>
      <c r="AT19" s="122">
        <v>1</v>
      </c>
      <c r="AU19" s="34" t="s">
        <v>116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40">
        <v>0</v>
      </c>
      <c r="BE19" s="37">
        <f t="shared" si="1"/>
        <v>39</v>
      </c>
    </row>
    <row r="20" spans="1:57" ht="12.75">
      <c r="A20" s="145"/>
      <c r="B20" s="135" t="s">
        <v>135</v>
      </c>
      <c r="C20" s="134" t="s">
        <v>88</v>
      </c>
      <c r="D20" s="2" t="s">
        <v>17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30" t="s">
        <v>116</v>
      </c>
      <c r="V20" s="32">
        <v>0</v>
      </c>
      <c r="W20" s="32">
        <v>0</v>
      </c>
      <c r="X20" s="31">
        <v>2</v>
      </c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31">
        <v>2</v>
      </c>
      <c r="AP20" s="31">
        <v>2</v>
      </c>
      <c r="AQ20" s="31">
        <v>2</v>
      </c>
      <c r="AR20" s="236">
        <v>1</v>
      </c>
      <c r="AS20" s="236">
        <v>1</v>
      </c>
      <c r="AT20" s="31">
        <v>2</v>
      </c>
      <c r="AU20" s="34" t="s">
        <v>116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40">
        <v>0</v>
      </c>
      <c r="BE20" s="127">
        <f t="shared" si="1"/>
        <v>108</v>
      </c>
    </row>
    <row r="21" spans="1:57" ht="12.75">
      <c r="A21" s="145"/>
      <c r="B21" s="136"/>
      <c r="C21" s="134"/>
      <c r="D21" s="2" t="s">
        <v>18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2</v>
      </c>
      <c r="P21" s="19">
        <v>2</v>
      </c>
      <c r="Q21" s="19">
        <v>2</v>
      </c>
      <c r="R21" s="19">
        <v>2</v>
      </c>
      <c r="S21" s="19">
        <v>2</v>
      </c>
      <c r="T21" s="19">
        <v>2</v>
      </c>
      <c r="U21" s="30" t="s">
        <v>116</v>
      </c>
      <c r="V21" s="32">
        <v>0</v>
      </c>
      <c r="W21" s="32">
        <v>0</v>
      </c>
      <c r="X21" s="42">
        <v>1</v>
      </c>
      <c r="Y21" s="42">
        <v>1</v>
      </c>
      <c r="Z21" s="42">
        <v>1</v>
      </c>
      <c r="AA21" s="42">
        <v>1</v>
      </c>
      <c r="AB21" s="42">
        <v>1</v>
      </c>
      <c r="AC21" s="42">
        <v>1</v>
      </c>
      <c r="AD21" s="42">
        <v>1</v>
      </c>
      <c r="AE21" s="42">
        <v>1</v>
      </c>
      <c r="AF21" s="42">
        <v>1</v>
      </c>
      <c r="AG21" s="42">
        <v>1</v>
      </c>
      <c r="AH21" s="42">
        <v>1</v>
      </c>
      <c r="AI21" s="42">
        <v>1</v>
      </c>
      <c r="AJ21" s="42">
        <v>1</v>
      </c>
      <c r="AK21" s="42">
        <v>1</v>
      </c>
      <c r="AL21" s="42">
        <v>1</v>
      </c>
      <c r="AM21" s="42">
        <v>1</v>
      </c>
      <c r="AN21" s="42">
        <v>1</v>
      </c>
      <c r="AO21" s="42">
        <v>1</v>
      </c>
      <c r="AP21" s="42">
        <v>1</v>
      </c>
      <c r="AQ21" s="42">
        <v>1</v>
      </c>
      <c r="AR21" s="42">
        <v>0.5</v>
      </c>
      <c r="AS21" s="42">
        <v>0.5</v>
      </c>
      <c r="AT21" s="42">
        <v>1</v>
      </c>
      <c r="AU21" s="34" t="s">
        <v>116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40">
        <v>0</v>
      </c>
      <c r="BE21" s="37">
        <f t="shared" si="1"/>
        <v>54</v>
      </c>
    </row>
    <row r="22" spans="1:57" ht="12.75">
      <c r="A22" s="145"/>
      <c r="B22" s="134" t="s">
        <v>136</v>
      </c>
      <c r="C22" s="134" t="s">
        <v>87</v>
      </c>
      <c r="D22" s="2" t="s">
        <v>17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0" t="s">
        <v>116</v>
      </c>
      <c r="V22" s="32">
        <v>0</v>
      </c>
      <c r="W22" s="32">
        <v>0</v>
      </c>
      <c r="X22" s="31">
        <v>3</v>
      </c>
      <c r="Y22" s="31">
        <v>3</v>
      </c>
      <c r="Z22" s="31">
        <v>3</v>
      </c>
      <c r="AA22" s="31">
        <v>3</v>
      </c>
      <c r="AB22" s="31">
        <v>3</v>
      </c>
      <c r="AC22" s="31">
        <v>3</v>
      </c>
      <c r="AD22" s="31">
        <v>3</v>
      </c>
      <c r="AE22" s="31">
        <v>3</v>
      </c>
      <c r="AF22" s="31">
        <v>3</v>
      </c>
      <c r="AG22" s="31">
        <v>3</v>
      </c>
      <c r="AH22" s="31">
        <v>3</v>
      </c>
      <c r="AI22" s="31">
        <v>3</v>
      </c>
      <c r="AJ22" s="31">
        <v>3</v>
      </c>
      <c r="AK22" s="31">
        <v>3</v>
      </c>
      <c r="AL22" s="31">
        <v>3</v>
      </c>
      <c r="AM22" s="31">
        <v>3</v>
      </c>
      <c r="AN22" s="31">
        <v>3</v>
      </c>
      <c r="AO22" s="31">
        <v>3</v>
      </c>
      <c r="AP22" s="31">
        <v>3</v>
      </c>
      <c r="AQ22" s="31">
        <v>3</v>
      </c>
      <c r="AR22" s="236">
        <v>4</v>
      </c>
      <c r="AS22" s="236">
        <v>4</v>
      </c>
      <c r="AT22" s="236">
        <v>4</v>
      </c>
      <c r="AU22" s="34" t="s">
        <v>116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40">
        <v>0</v>
      </c>
      <c r="BE22" s="127">
        <f t="shared" si="1"/>
        <v>72</v>
      </c>
    </row>
    <row r="23" spans="1:57" ht="10.5" customHeight="1">
      <c r="A23" s="145"/>
      <c r="B23" s="134"/>
      <c r="C23" s="134"/>
      <c r="D23" s="2" t="s">
        <v>18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0" t="s">
        <v>116</v>
      </c>
      <c r="V23" s="32">
        <v>0</v>
      </c>
      <c r="W23" s="32">
        <v>0</v>
      </c>
      <c r="X23" s="42">
        <v>1.5</v>
      </c>
      <c r="Y23" s="42">
        <v>1.5</v>
      </c>
      <c r="Z23" s="42">
        <v>1.5</v>
      </c>
      <c r="AA23" s="42">
        <v>1.5</v>
      </c>
      <c r="AB23" s="42">
        <v>1.5</v>
      </c>
      <c r="AC23" s="42">
        <v>1.5</v>
      </c>
      <c r="AD23" s="42">
        <v>1.5</v>
      </c>
      <c r="AE23" s="42">
        <v>1.5</v>
      </c>
      <c r="AF23" s="42">
        <v>1.5</v>
      </c>
      <c r="AG23" s="42">
        <v>1.5</v>
      </c>
      <c r="AH23" s="42">
        <v>1.5</v>
      </c>
      <c r="AI23" s="42">
        <v>1.5</v>
      </c>
      <c r="AJ23" s="42">
        <v>1.5</v>
      </c>
      <c r="AK23" s="42">
        <v>1.5</v>
      </c>
      <c r="AL23" s="42">
        <v>1.5</v>
      </c>
      <c r="AM23" s="42">
        <v>1.5</v>
      </c>
      <c r="AN23" s="42">
        <v>1.5</v>
      </c>
      <c r="AO23" s="42">
        <v>1.5</v>
      </c>
      <c r="AP23" s="42">
        <v>1.5</v>
      </c>
      <c r="AQ23" s="42">
        <v>1.5</v>
      </c>
      <c r="AR23" s="42">
        <v>2</v>
      </c>
      <c r="AS23" s="42">
        <v>2</v>
      </c>
      <c r="AT23" s="42">
        <v>2</v>
      </c>
      <c r="AU23" s="34" t="s">
        <v>116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40">
        <v>0</v>
      </c>
      <c r="BE23" s="37">
        <f t="shared" si="1"/>
        <v>36</v>
      </c>
    </row>
    <row r="24" spans="1:57" ht="10.5" customHeight="1">
      <c r="A24" s="145"/>
      <c r="B24" s="134" t="s">
        <v>137</v>
      </c>
      <c r="C24" s="135" t="s">
        <v>185</v>
      </c>
      <c r="D24" s="2" t="s">
        <v>17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30" t="s">
        <v>116</v>
      </c>
      <c r="V24" s="32">
        <v>0</v>
      </c>
      <c r="W24" s="32">
        <v>0</v>
      </c>
      <c r="X24" s="91">
        <v>1</v>
      </c>
      <c r="Y24" s="91">
        <v>1</v>
      </c>
      <c r="Z24" s="91">
        <v>1</v>
      </c>
      <c r="AA24" s="91">
        <v>1</v>
      </c>
      <c r="AB24" s="91">
        <v>1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239"/>
      <c r="AI24" s="239"/>
      <c r="AJ24" s="91">
        <v>1</v>
      </c>
      <c r="AK24" s="91">
        <v>1</v>
      </c>
      <c r="AL24" s="91">
        <v>1</v>
      </c>
      <c r="AM24" s="91">
        <v>1</v>
      </c>
      <c r="AN24" s="91">
        <v>1</v>
      </c>
      <c r="AO24" s="91">
        <v>1</v>
      </c>
      <c r="AP24" s="91">
        <v>1</v>
      </c>
      <c r="AQ24" s="91">
        <v>1</v>
      </c>
      <c r="AR24" s="91">
        <v>1</v>
      </c>
      <c r="AS24" s="91">
        <v>1</v>
      </c>
      <c r="AT24" s="241"/>
      <c r="AU24" s="34" t="s">
        <v>116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40">
        <v>0</v>
      </c>
      <c r="BE24" s="127">
        <f t="shared" si="1"/>
        <v>36</v>
      </c>
    </row>
    <row r="25" spans="1:57" ht="10.5" customHeight="1">
      <c r="A25" s="145"/>
      <c r="B25" s="134"/>
      <c r="C25" s="136"/>
      <c r="D25" s="2" t="s">
        <v>18</v>
      </c>
      <c r="E25" s="19">
        <v>0.5</v>
      </c>
      <c r="F25" s="19">
        <v>0.5</v>
      </c>
      <c r="G25" s="19">
        <v>0.5</v>
      </c>
      <c r="H25" s="19">
        <v>0.5</v>
      </c>
      <c r="I25" s="19">
        <v>0.5</v>
      </c>
      <c r="J25" s="19">
        <v>0.5</v>
      </c>
      <c r="K25" s="19">
        <v>0.5</v>
      </c>
      <c r="L25" s="19">
        <v>0.5</v>
      </c>
      <c r="M25" s="19">
        <v>0.5</v>
      </c>
      <c r="N25" s="19">
        <v>0.5</v>
      </c>
      <c r="O25" s="19">
        <v>0.5</v>
      </c>
      <c r="P25" s="19">
        <v>0.5</v>
      </c>
      <c r="Q25" s="19">
        <v>0.5</v>
      </c>
      <c r="R25" s="19">
        <v>0.5</v>
      </c>
      <c r="S25" s="19">
        <v>0.5</v>
      </c>
      <c r="T25" s="19">
        <v>0.5</v>
      </c>
      <c r="U25" s="30" t="s">
        <v>116</v>
      </c>
      <c r="V25" s="32">
        <v>0</v>
      </c>
      <c r="W25" s="32">
        <v>0</v>
      </c>
      <c r="X25" s="43">
        <v>0.5</v>
      </c>
      <c r="Y25" s="43">
        <v>0.5</v>
      </c>
      <c r="Z25" s="43">
        <v>0.5</v>
      </c>
      <c r="AA25" s="43">
        <v>0.5</v>
      </c>
      <c r="AB25" s="43">
        <v>0.5</v>
      </c>
      <c r="AC25" s="43">
        <v>0.5</v>
      </c>
      <c r="AD25" s="43">
        <v>0.5</v>
      </c>
      <c r="AE25" s="43">
        <v>0.5</v>
      </c>
      <c r="AF25" s="43">
        <v>0.5</v>
      </c>
      <c r="AG25" s="43">
        <v>0.5</v>
      </c>
      <c r="AH25" s="43"/>
      <c r="AI25" s="43"/>
      <c r="AJ25" s="43">
        <v>0.5</v>
      </c>
      <c r="AK25" s="43">
        <v>0.5</v>
      </c>
      <c r="AL25" s="43">
        <v>0.5</v>
      </c>
      <c r="AM25" s="43">
        <v>0.5</v>
      </c>
      <c r="AN25" s="43">
        <v>0.5</v>
      </c>
      <c r="AO25" s="43">
        <v>0.5</v>
      </c>
      <c r="AP25" s="43">
        <v>0.5</v>
      </c>
      <c r="AQ25" s="43">
        <v>0.5</v>
      </c>
      <c r="AR25" s="43">
        <v>0.5</v>
      </c>
      <c r="AS25" s="43">
        <v>0.5</v>
      </c>
      <c r="AT25" s="91"/>
      <c r="AU25" s="34" t="s">
        <v>116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40">
        <v>0</v>
      </c>
      <c r="BE25" s="37">
        <f t="shared" si="1"/>
        <v>18</v>
      </c>
    </row>
    <row r="26" spans="1:57" ht="10.5" customHeight="1">
      <c r="A26" s="145"/>
      <c r="B26" s="134" t="s">
        <v>169</v>
      </c>
      <c r="C26" s="135" t="s">
        <v>170</v>
      </c>
      <c r="D26" s="2" t="s">
        <v>17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30" t="s">
        <v>116</v>
      </c>
      <c r="V26" s="32">
        <v>0</v>
      </c>
      <c r="W26" s="32">
        <v>0</v>
      </c>
      <c r="X26" s="234">
        <v>1</v>
      </c>
      <c r="Y26" s="234">
        <v>1</v>
      </c>
      <c r="Z26" s="234">
        <v>1</v>
      </c>
      <c r="AA26" s="234">
        <v>1</v>
      </c>
      <c r="AB26" s="234">
        <v>1</v>
      </c>
      <c r="AC26" s="234">
        <v>1</v>
      </c>
      <c r="AD26" s="234">
        <v>1</v>
      </c>
      <c r="AE26" s="234">
        <v>1</v>
      </c>
      <c r="AF26" s="234">
        <v>1</v>
      </c>
      <c r="AG26" s="234">
        <v>1</v>
      </c>
      <c r="AH26" s="122">
        <v>2</v>
      </c>
      <c r="AI26" s="122">
        <v>2</v>
      </c>
      <c r="AJ26" s="122">
        <v>2</v>
      </c>
      <c r="AK26" s="122">
        <v>2</v>
      </c>
      <c r="AL26" s="122">
        <v>2</v>
      </c>
      <c r="AM26" s="122">
        <v>2</v>
      </c>
      <c r="AN26" s="122">
        <v>2</v>
      </c>
      <c r="AO26" s="122">
        <v>2</v>
      </c>
      <c r="AP26" s="122">
        <v>2</v>
      </c>
      <c r="AQ26" s="122">
        <v>2</v>
      </c>
      <c r="AR26" s="122">
        <v>2</v>
      </c>
      <c r="AS26" s="122">
        <v>2</v>
      </c>
      <c r="AT26" s="122">
        <v>2</v>
      </c>
      <c r="AU26" s="34" t="s">
        <v>116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40">
        <v>0</v>
      </c>
      <c r="BE26" s="127">
        <f>SUM(E26:BD26)</f>
        <v>36</v>
      </c>
    </row>
    <row r="27" spans="1:57" ht="10.5" customHeight="1">
      <c r="A27" s="145"/>
      <c r="B27" s="134"/>
      <c r="C27" s="136"/>
      <c r="D27" s="2" t="s">
        <v>18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0" t="s">
        <v>116</v>
      </c>
      <c r="V27" s="32">
        <v>0</v>
      </c>
      <c r="W27" s="32">
        <v>0</v>
      </c>
      <c r="X27" s="42">
        <v>0.5</v>
      </c>
      <c r="Y27" s="42">
        <v>0.5</v>
      </c>
      <c r="Z27" s="42">
        <v>0.5</v>
      </c>
      <c r="AA27" s="42">
        <v>0.5</v>
      </c>
      <c r="AB27" s="42">
        <v>0.5</v>
      </c>
      <c r="AC27" s="42">
        <v>0.5</v>
      </c>
      <c r="AD27" s="42">
        <v>0.5</v>
      </c>
      <c r="AE27" s="42">
        <v>0.5</v>
      </c>
      <c r="AF27" s="42">
        <v>0.5</v>
      </c>
      <c r="AG27" s="42">
        <v>0.5</v>
      </c>
      <c r="AH27" s="42">
        <v>1</v>
      </c>
      <c r="AI27" s="42">
        <v>1</v>
      </c>
      <c r="AJ27" s="42">
        <v>1</v>
      </c>
      <c r="AK27" s="122">
        <v>1</v>
      </c>
      <c r="AL27" s="122">
        <v>1</v>
      </c>
      <c r="AM27" s="122">
        <v>1</v>
      </c>
      <c r="AN27" s="122">
        <v>1</v>
      </c>
      <c r="AO27" s="122">
        <v>1</v>
      </c>
      <c r="AP27" s="122">
        <v>1</v>
      </c>
      <c r="AQ27" s="122">
        <v>1</v>
      </c>
      <c r="AR27" s="122">
        <v>1</v>
      </c>
      <c r="AS27" s="122">
        <v>1</v>
      </c>
      <c r="AT27" s="122">
        <v>1</v>
      </c>
      <c r="AU27" s="34" t="s">
        <v>116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40">
        <v>0</v>
      </c>
      <c r="BE27" s="37">
        <f>SUM(E27:BD27)</f>
        <v>18</v>
      </c>
    </row>
    <row r="28" spans="1:57" ht="12.75">
      <c r="A28" s="145"/>
      <c r="B28" s="134" t="s">
        <v>141</v>
      </c>
      <c r="C28" s="134" t="s">
        <v>149</v>
      </c>
      <c r="D28" s="2" t="s">
        <v>17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3</v>
      </c>
      <c r="N28" s="12">
        <v>3</v>
      </c>
      <c r="O28" s="12">
        <v>3</v>
      </c>
      <c r="P28" s="12">
        <v>3</v>
      </c>
      <c r="Q28" s="12">
        <v>3</v>
      </c>
      <c r="R28" s="12">
        <v>3</v>
      </c>
      <c r="S28" s="12">
        <v>3</v>
      </c>
      <c r="T28" s="12">
        <v>3</v>
      </c>
      <c r="U28" s="30" t="s">
        <v>116</v>
      </c>
      <c r="V28" s="32">
        <v>0</v>
      </c>
      <c r="W28" s="32">
        <v>0</v>
      </c>
      <c r="X28" s="31">
        <v>3</v>
      </c>
      <c r="Y28" s="31">
        <v>3</v>
      </c>
      <c r="Z28" s="31">
        <v>3</v>
      </c>
      <c r="AA28" s="31">
        <v>3</v>
      </c>
      <c r="AB28" s="31">
        <v>3</v>
      </c>
      <c r="AC28" s="31">
        <v>3</v>
      </c>
      <c r="AD28" s="31">
        <v>3</v>
      </c>
      <c r="AE28" s="31">
        <v>3</v>
      </c>
      <c r="AF28" s="31">
        <v>3</v>
      </c>
      <c r="AG28" s="31">
        <v>3</v>
      </c>
      <c r="AH28" s="31">
        <v>3</v>
      </c>
      <c r="AI28" s="31">
        <v>3</v>
      </c>
      <c r="AJ28" s="31">
        <v>3</v>
      </c>
      <c r="AK28" s="31">
        <v>3</v>
      </c>
      <c r="AL28" s="31">
        <v>3</v>
      </c>
      <c r="AM28" s="31">
        <v>3</v>
      </c>
      <c r="AN28" s="31">
        <v>3</v>
      </c>
      <c r="AO28" s="31">
        <v>3</v>
      </c>
      <c r="AP28" s="31">
        <v>3</v>
      </c>
      <c r="AQ28" s="31">
        <v>3</v>
      </c>
      <c r="AR28" s="31">
        <v>3</v>
      </c>
      <c r="AS28" s="31">
        <v>3</v>
      </c>
      <c r="AT28" s="31">
        <v>3</v>
      </c>
      <c r="AU28" s="34" t="s">
        <v>116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40">
        <v>0</v>
      </c>
      <c r="BE28" s="127">
        <f t="shared" si="1"/>
        <v>117</v>
      </c>
    </row>
    <row r="29" spans="1:57" ht="12.75">
      <c r="A29" s="145"/>
      <c r="B29" s="134"/>
      <c r="C29" s="134"/>
      <c r="D29" s="2" t="s">
        <v>18</v>
      </c>
      <c r="E29" s="19">
        <v>1.5</v>
      </c>
      <c r="F29" s="19">
        <v>1.5</v>
      </c>
      <c r="G29" s="19">
        <v>1.5</v>
      </c>
      <c r="H29" s="19">
        <v>1.5</v>
      </c>
      <c r="I29" s="19">
        <v>1.5</v>
      </c>
      <c r="J29" s="19">
        <v>1.5</v>
      </c>
      <c r="K29" s="19">
        <v>1.5</v>
      </c>
      <c r="L29" s="19">
        <v>1.5</v>
      </c>
      <c r="M29" s="19">
        <v>1.5</v>
      </c>
      <c r="N29" s="19">
        <v>1.5</v>
      </c>
      <c r="O29" s="19">
        <v>1.5</v>
      </c>
      <c r="P29" s="19">
        <v>1.5</v>
      </c>
      <c r="Q29" s="19">
        <v>1.5</v>
      </c>
      <c r="R29" s="19">
        <v>1.5</v>
      </c>
      <c r="S29" s="19">
        <v>1.5</v>
      </c>
      <c r="T29" s="19">
        <v>1.5</v>
      </c>
      <c r="U29" s="30" t="s">
        <v>116</v>
      </c>
      <c r="V29" s="32">
        <v>0</v>
      </c>
      <c r="W29" s="32">
        <v>0</v>
      </c>
      <c r="X29" s="42">
        <v>1.5</v>
      </c>
      <c r="Y29" s="42">
        <v>1.5</v>
      </c>
      <c r="Z29" s="42">
        <v>1.5</v>
      </c>
      <c r="AA29" s="42">
        <v>1.5</v>
      </c>
      <c r="AB29" s="42">
        <v>1.5</v>
      </c>
      <c r="AC29" s="42">
        <v>1.5</v>
      </c>
      <c r="AD29" s="42">
        <v>1.5</v>
      </c>
      <c r="AE29" s="42">
        <v>1.5</v>
      </c>
      <c r="AF29" s="42">
        <v>1.5</v>
      </c>
      <c r="AG29" s="42">
        <v>1.5</v>
      </c>
      <c r="AH29" s="42">
        <v>1.5</v>
      </c>
      <c r="AI29" s="42">
        <v>1.5</v>
      </c>
      <c r="AJ29" s="42">
        <v>1.5</v>
      </c>
      <c r="AK29" s="42">
        <v>1.5</v>
      </c>
      <c r="AL29" s="42">
        <v>1.5</v>
      </c>
      <c r="AM29" s="42">
        <v>1.5</v>
      </c>
      <c r="AN29" s="42">
        <v>1.5</v>
      </c>
      <c r="AO29" s="42">
        <v>1.5</v>
      </c>
      <c r="AP29" s="42">
        <v>1.5</v>
      </c>
      <c r="AQ29" s="42">
        <v>1.5</v>
      </c>
      <c r="AR29" s="42">
        <v>1.5</v>
      </c>
      <c r="AS29" s="42">
        <v>1.5</v>
      </c>
      <c r="AT29" s="42">
        <v>1.5</v>
      </c>
      <c r="AU29" s="34" t="s">
        <v>116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40">
        <v>0</v>
      </c>
      <c r="BE29" s="37">
        <f t="shared" si="1"/>
        <v>58.5</v>
      </c>
    </row>
    <row r="30" spans="1:57" ht="12.75">
      <c r="A30" s="145"/>
      <c r="B30" s="137" t="s">
        <v>138</v>
      </c>
      <c r="C30" s="138" t="s">
        <v>150</v>
      </c>
      <c r="D30" s="2" t="s">
        <v>17</v>
      </c>
      <c r="E30" s="22">
        <v>5</v>
      </c>
      <c r="F30" s="22">
        <v>5</v>
      </c>
      <c r="G30" s="22">
        <v>5</v>
      </c>
      <c r="H30" s="22">
        <v>5</v>
      </c>
      <c r="I30" s="22">
        <v>5</v>
      </c>
      <c r="J30" s="22">
        <v>5</v>
      </c>
      <c r="K30" s="22">
        <v>5</v>
      </c>
      <c r="L30" s="22">
        <v>5</v>
      </c>
      <c r="M30" s="22">
        <v>5</v>
      </c>
      <c r="N30" s="22">
        <v>5</v>
      </c>
      <c r="O30" s="22">
        <v>5</v>
      </c>
      <c r="P30" s="22">
        <v>5</v>
      </c>
      <c r="Q30" s="22">
        <v>5</v>
      </c>
      <c r="R30" s="22">
        <v>5</v>
      </c>
      <c r="S30" s="22">
        <v>5</v>
      </c>
      <c r="T30" s="22">
        <v>5</v>
      </c>
      <c r="U30" s="30" t="s">
        <v>116</v>
      </c>
      <c r="V30" s="32">
        <v>0</v>
      </c>
      <c r="W30" s="32">
        <v>0</v>
      </c>
      <c r="X30" s="42">
        <v>3</v>
      </c>
      <c r="Y30" s="42">
        <v>3</v>
      </c>
      <c r="Z30" s="42">
        <v>3</v>
      </c>
      <c r="AA30" s="42">
        <v>3</v>
      </c>
      <c r="AB30" s="42">
        <v>3</v>
      </c>
      <c r="AC30" s="42">
        <v>3</v>
      </c>
      <c r="AD30" s="42">
        <v>3</v>
      </c>
      <c r="AE30" s="42">
        <v>3</v>
      </c>
      <c r="AF30" s="42">
        <v>3</v>
      </c>
      <c r="AG30" s="42">
        <v>3</v>
      </c>
      <c r="AH30" s="42">
        <v>3</v>
      </c>
      <c r="AI30" s="42">
        <v>3</v>
      </c>
      <c r="AJ30" s="42">
        <v>3</v>
      </c>
      <c r="AK30" s="42">
        <v>3</v>
      </c>
      <c r="AL30" s="42">
        <v>3</v>
      </c>
      <c r="AM30" s="42">
        <v>3</v>
      </c>
      <c r="AN30" s="42">
        <v>3</v>
      </c>
      <c r="AO30" s="42">
        <v>3</v>
      </c>
      <c r="AP30" s="42">
        <v>3</v>
      </c>
      <c r="AQ30" s="42">
        <v>3</v>
      </c>
      <c r="AR30" s="42">
        <v>3</v>
      </c>
      <c r="AS30" s="42">
        <v>3</v>
      </c>
      <c r="AT30" s="42">
        <v>3</v>
      </c>
      <c r="AU30" s="34" t="s">
        <v>116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40">
        <v>0</v>
      </c>
      <c r="BE30" s="127">
        <f t="shared" si="1"/>
        <v>149</v>
      </c>
    </row>
    <row r="31" spans="1:57" ht="12.75">
      <c r="A31" s="145"/>
      <c r="B31" s="137"/>
      <c r="C31" s="139"/>
      <c r="D31" s="2" t="s">
        <v>18</v>
      </c>
      <c r="E31" s="19">
        <v>2.5</v>
      </c>
      <c r="F31" s="19">
        <v>2.5</v>
      </c>
      <c r="G31" s="19">
        <v>2.5</v>
      </c>
      <c r="H31" s="19">
        <v>2.5</v>
      </c>
      <c r="I31" s="19">
        <v>2.5</v>
      </c>
      <c r="J31" s="19">
        <v>2.5</v>
      </c>
      <c r="K31" s="19">
        <v>2.5</v>
      </c>
      <c r="L31" s="19">
        <v>2.5</v>
      </c>
      <c r="M31" s="19">
        <v>2.5</v>
      </c>
      <c r="N31" s="19">
        <v>2.5</v>
      </c>
      <c r="O31" s="19">
        <v>2.5</v>
      </c>
      <c r="P31" s="19">
        <v>2.5</v>
      </c>
      <c r="Q31" s="19">
        <v>2.5</v>
      </c>
      <c r="R31" s="19">
        <v>2.5</v>
      </c>
      <c r="S31" s="19">
        <v>2.5</v>
      </c>
      <c r="T31" s="19">
        <v>2.5</v>
      </c>
      <c r="U31" s="30" t="s">
        <v>116</v>
      </c>
      <c r="V31" s="32">
        <v>0</v>
      </c>
      <c r="W31" s="32">
        <v>0</v>
      </c>
      <c r="X31" s="42">
        <v>1.5</v>
      </c>
      <c r="Y31" s="42">
        <v>1.5</v>
      </c>
      <c r="Z31" s="42">
        <v>1.5</v>
      </c>
      <c r="AA31" s="42">
        <v>1.5</v>
      </c>
      <c r="AB31" s="42">
        <v>1.5</v>
      </c>
      <c r="AC31" s="42">
        <v>1.5</v>
      </c>
      <c r="AD31" s="42">
        <v>1.5</v>
      </c>
      <c r="AE31" s="42">
        <v>1.5</v>
      </c>
      <c r="AF31" s="42">
        <v>1.5</v>
      </c>
      <c r="AG31" s="42">
        <v>1.5</v>
      </c>
      <c r="AH31" s="42">
        <v>1.5</v>
      </c>
      <c r="AI31" s="42">
        <v>1.5</v>
      </c>
      <c r="AJ31" s="42">
        <v>1.5</v>
      </c>
      <c r="AK31" s="42">
        <v>1.5</v>
      </c>
      <c r="AL31" s="42">
        <v>1.5</v>
      </c>
      <c r="AM31" s="42">
        <v>1.5</v>
      </c>
      <c r="AN31" s="42">
        <v>1.5</v>
      </c>
      <c r="AO31" s="42">
        <v>1.5</v>
      </c>
      <c r="AP31" s="42">
        <v>1.5</v>
      </c>
      <c r="AQ31" s="42">
        <v>1.5</v>
      </c>
      <c r="AR31" s="42">
        <v>1.5</v>
      </c>
      <c r="AS31" s="42">
        <v>1.5</v>
      </c>
      <c r="AT31" s="42">
        <v>1.5</v>
      </c>
      <c r="AU31" s="34" t="s">
        <v>116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40">
        <v>0</v>
      </c>
      <c r="BE31" s="37">
        <f t="shared" si="1"/>
        <v>74.5</v>
      </c>
    </row>
    <row r="32" spans="1:57" ht="12.75">
      <c r="A32" s="145"/>
      <c r="B32" s="134" t="s">
        <v>139</v>
      </c>
      <c r="C32" s="134" t="s">
        <v>20</v>
      </c>
      <c r="D32" s="2" t="s">
        <v>17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4</v>
      </c>
      <c r="Q32" s="12">
        <v>4</v>
      </c>
      <c r="R32" s="12">
        <v>4</v>
      </c>
      <c r="S32" s="12">
        <v>4</v>
      </c>
      <c r="T32" s="12">
        <v>4</v>
      </c>
      <c r="U32" s="30" t="s">
        <v>116</v>
      </c>
      <c r="V32" s="32">
        <v>0</v>
      </c>
      <c r="W32" s="32">
        <v>0</v>
      </c>
      <c r="X32" s="31">
        <v>2</v>
      </c>
      <c r="Y32" s="31">
        <v>2</v>
      </c>
      <c r="Z32" s="31">
        <v>2</v>
      </c>
      <c r="AA32" s="31">
        <v>2</v>
      </c>
      <c r="AB32" s="31">
        <v>2</v>
      </c>
      <c r="AC32" s="31">
        <v>2</v>
      </c>
      <c r="AD32" s="31">
        <v>2</v>
      </c>
      <c r="AE32" s="31">
        <v>2</v>
      </c>
      <c r="AF32" s="31">
        <v>2</v>
      </c>
      <c r="AG32" s="31">
        <v>2</v>
      </c>
      <c r="AH32" s="31">
        <v>2</v>
      </c>
      <c r="AI32" s="31">
        <v>2</v>
      </c>
      <c r="AJ32" s="31">
        <v>2</v>
      </c>
      <c r="AK32" s="31">
        <v>2</v>
      </c>
      <c r="AL32" s="31">
        <v>2</v>
      </c>
      <c r="AM32" s="31">
        <v>2</v>
      </c>
      <c r="AN32" s="31">
        <v>2</v>
      </c>
      <c r="AO32" s="31">
        <v>2</v>
      </c>
      <c r="AP32" s="31">
        <v>2</v>
      </c>
      <c r="AQ32" s="31">
        <v>2</v>
      </c>
      <c r="AR32" s="31">
        <v>2</v>
      </c>
      <c r="AS32" s="31">
        <v>2</v>
      </c>
      <c r="AT32" s="240">
        <v>3</v>
      </c>
      <c r="AU32" s="34" t="s">
        <v>116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40">
        <v>0</v>
      </c>
      <c r="BE32" s="127">
        <f t="shared" si="1"/>
        <v>111</v>
      </c>
    </row>
    <row r="33" spans="1:57" ht="10.5" customHeight="1">
      <c r="A33" s="145"/>
      <c r="B33" s="134"/>
      <c r="C33" s="134"/>
      <c r="D33" s="2" t="s">
        <v>18</v>
      </c>
      <c r="E33" s="19">
        <v>2</v>
      </c>
      <c r="F33" s="19">
        <v>2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2</v>
      </c>
      <c r="R33" s="19">
        <v>2</v>
      </c>
      <c r="S33" s="19">
        <v>2</v>
      </c>
      <c r="T33" s="19">
        <v>2</v>
      </c>
      <c r="U33" s="30" t="s">
        <v>116</v>
      </c>
      <c r="V33" s="32">
        <v>0</v>
      </c>
      <c r="W33" s="32">
        <v>0</v>
      </c>
      <c r="X33" s="42">
        <v>1</v>
      </c>
      <c r="Y33" s="42">
        <v>1</v>
      </c>
      <c r="Z33" s="42">
        <v>1</v>
      </c>
      <c r="AA33" s="42">
        <v>1</v>
      </c>
      <c r="AB33" s="42">
        <v>1</v>
      </c>
      <c r="AC33" s="42">
        <v>1</v>
      </c>
      <c r="AD33" s="42">
        <v>1</v>
      </c>
      <c r="AE33" s="42">
        <v>1</v>
      </c>
      <c r="AF33" s="42">
        <v>1</v>
      </c>
      <c r="AG33" s="42">
        <v>1</v>
      </c>
      <c r="AH33" s="42">
        <v>1</v>
      </c>
      <c r="AI33" s="42">
        <v>1</v>
      </c>
      <c r="AJ33" s="42">
        <v>1</v>
      </c>
      <c r="AK33" s="42">
        <v>1</v>
      </c>
      <c r="AL33" s="42">
        <v>1</v>
      </c>
      <c r="AM33" s="42">
        <v>1</v>
      </c>
      <c r="AN33" s="42">
        <v>1</v>
      </c>
      <c r="AO33" s="42">
        <v>1</v>
      </c>
      <c r="AP33" s="42">
        <v>1</v>
      </c>
      <c r="AQ33" s="42">
        <v>1</v>
      </c>
      <c r="AR33" s="42">
        <v>1</v>
      </c>
      <c r="AS33" s="42">
        <v>1</v>
      </c>
      <c r="AT33" s="42">
        <v>1.5</v>
      </c>
      <c r="AU33" s="34" t="s">
        <v>116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40">
        <v>0</v>
      </c>
      <c r="BE33" s="37">
        <f t="shared" si="1"/>
        <v>55.5</v>
      </c>
    </row>
    <row r="34" spans="1:57" ht="12.75">
      <c r="A34" s="145"/>
      <c r="B34" s="137" t="s">
        <v>151</v>
      </c>
      <c r="C34" s="137" t="s">
        <v>142</v>
      </c>
      <c r="D34" s="2" t="s">
        <v>17</v>
      </c>
      <c r="E34" s="12">
        <v>3</v>
      </c>
      <c r="F34" s="12">
        <v>3</v>
      </c>
      <c r="G34" s="12">
        <v>3</v>
      </c>
      <c r="H34" s="12">
        <v>3</v>
      </c>
      <c r="I34" s="12">
        <v>3</v>
      </c>
      <c r="J34" s="12">
        <v>3</v>
      </c>
      <c r="K34" s="12">
        <v>3</v>
      </c>
      <c r="L34" s="12">
        <v>3</v>
      </c>
      <c r="M34" s="12">
        <v>3</v>
      </c>
      <c r="N34" s="12">
        <v>3</v>
      </c>
      <c r="O34" s="12">
        <v>3</v>
      </c>
      <c r="P34" s="12">
        <v>3</v>
      </c>
      <c r="Q34" s="12">
        <v>3</v>
      </c>
      <c r="R34" s="12">
        <v>3</v>
      </c>
      <c r="S34" s="12">
        <v>3</v>
      </c>
      <c r="T34" s="12">
        <v>3</v>
      </c>
      <c r="U34" s="30" t="s">
        <v>116</v>
      </c>
      <c r="V34" s="32">
        <v>0</v>
      </c>
      <c r="W34" s="32">
        <v>0</v>
      </c>
      <c r="X34" s="31">
        <v>4</v>
      </c>
      <c r="Y34" s="31">
        <v>4</v>
      </c>
      <c r="Z34" s="31">
        <v>4</v>
      </c>
      <c r="AA34" s="31">
        <v>4</v>
      </c>
      <c r="AB34" s="31">
        <v>4</v>
      </c>
      <c r="AC34" s="31">
        <v>4</v>
      </c>
      <c r="AD34" s="31">
        <v>4</v>
      </c>
      <c r="AE34" s="31">
        <v>4</v>
      </c>
      <c r="AF34" s="31">
        <v>4</v>
      </c>
      <c r="AG34" s="31">
        <v>4</v>
      </c>
      <c r="AH34" s="31">
        <v>4</v>
      </c>
      <c r="AI34" s="31">
        <v>4</v>
      </c>
      <c r="AJ34" s="31">
        <v>4</v>
      </c>
      <c r="AK34" s="31">
        <v>4</v>
      </c>
      <c r="AL34" s="31">
        <v>4</v>
      </c>
      <c r="AM34" s="31">
        <v>4</v>
      </c>
      <c r="AN34" s="31">
        <v>4</v>
      </c>
      <c r="AO34" s="31">
        <v>4</v>
      </c>
      <c r="AP34" s="31">
        <v>4</v>
      </c>
      <c r="AQ34" s="31">
        <v>4</v>
      </c>
      <c r="AR34" s="233">
        <v>5</v>
      </c>
      <c r="AS34" s="233">
        <v>5</v>
      </c>
      <c r="AT34" s="233">
        <v>5</v>
      </c>
      <c r="AU34" s="34" t="s">
        <v>116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40">
        <v>0</v>
      </c>
      <c r="BE34" s="127">
        <f t="shared" si="1"/>
        <v>143</v>
      </c>
    </row>
    <row r="35" spans="1:57" ht="11.25" customHeight="1">
      <c r="A35" s="145"/>
      <c r="B35" s="137"/>
      <c r="C35" s="137"/>
      <c r="D35" s="2" t="s">
        <v>18</v>
      </c>
      <c r="E35" s="22">
        <v>1.5</v>
      </c>
      <c r="F35" s="22">
        <v>1.5</v>
      </c>
      <c r="G35" s="22">
        <v>1.5</v>
      </c>
      <c r="H35" s="22">
        <v>1.5</v>
      </c>
      <c r="I35" s="22">
        <v>1.5</v>
      </c>
      <c r="J35" s="22">
        <v>1.5</v>
      </c>
      <c r="K35" s="22">
        <v>1.5</v>
      </c>
      <c r="L35" s="22">
        <v>1.5</v>
      </c>
      <c r="M35" s="22">
        <v>1.5</v>
      </c>
      <c r="N35" s="22">
        <v>1.5</v>
      </c>
      <c r="O35" s="22">
        <v>1.5</v>
      </c>
      <c r="P35" s="22">
        <v>1.5</v>
      </c>
      <c r="Q35" s="22">
        <v>1.5</v>
      </c>
      <c r="R35" s="22">
        <v>1.5</v>
      </c>
      <c r="S35" s="22">
        <v>1.5</v>
      </c>
      <c r="T35" s="22">
        <v>1.5</v>
      </c>
      <c r="U35" s="30" t="s">
        <v>116</v>
      </c>
      <c r="V35" s="32">
        <v>0</v>
      </c>
      <c r="W35" s="32">
        <v>0</v>
      </c>
      <c r="X35" s="31">
        <v>2</v>
      </c>
      <c r="Y35" s="31">
        <v>2</v>
      </c>
      <c r="Z35" s="31">
        <v>2</v>
      </c>
      <c r="AA35" s="31">
        <v>2</v>
      </c>
      <c r="AB35" s="31">
        <v>2</v>
      </c>
      <c r="AC35" s="31">
        <v>2</v>
      </c>
      <c r="AD35" s="31">
        <v>2</v>
      </c>
      <c r="AE35" s="31">
        <v>2</v>
      </c>
      <c r="AF35" s="31">
        <v>2</v>
      </c>
      <c r="AG35" s="31">
        <v>2</v>
      </c>
      <c r="AH35" s="31">
        <v>2</v>
      </c>
      <c r="AI35" s="31">
        <v>2</v>
      </c>
      <c r="AJ35" s="31">
        <v>2</v>
      </c>
      <c r="AK35" s="31">
        <v>2</v>
      </c>
      <c r="AL35" s="31">
        <v>2</v>
      </c>
      <c r="AM35" s="31">
        <v>2</v>
      </c>
      <c r="AN35" s="31">
        <v>2</v>
      </c>
      <c r="AO35" s="31">
        <v>2</v>
      </c>
      <c r="AP35" s="31">
        <v>2</v>
      </c>
      <c r="AQ35" s="31">
        <v>2</v>
      </c>
      <c r="AR35" s="42">
        <v>2.5</v>
      </c>
      <c r="AS35" s="42">
        <v>2.5</v>
      </c>
      <c r="AT35" s="42">
        <v>2.5</v>
      </c>
      <c r="AU35" s="34" t="s">
        <v>116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40">
        <v>0</v>
      </c>
      <c r="BE35" s="37">
        <f t="shared" si="1"/>
        <v>71.5</v>
      </c>
    </row>
    <row r="36" spans="1:57" ht="13.5" customHeight="1">
      <c r="A36" s="145"/>
      <c r="B36" s="135" t="s">
        <v>152</v>
      </c>
      <c r="C36" s="135" t="s">
        <v>153</v>
      </c>
      <c r="D36" s="2" t="s">
        <v>17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30" t="s">
        <v>116</v>
      </c>
      <c r="V36" s="32">
        <v>0</v>
      </c>
      <c r="W36" s="32">
        <v>0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12">
        <v>1</v>
      </c>
      <c r="AM36" s="12">
        <v>1</v>
      </c>
      <c r="AN36" s="12">
        <v>1</v>
      </c>
      <c r="AO36" s="12">
        <v>1</v>
      </c>
      <c r="AP36" s="12">
        <v>1</v>
      </c>
      <c r="AQ36" s="12">
        <v>1</v>
      </c>
      <c r="AR36" s="237"/>
      <c r="AS36" s="237"/>
      <c r="AT36" s="237"/>
      <c r="AU36" s="34" t="s">
        <v>116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40">
        <v>0</v>
      </c>
      <c r="BE36" s="127">
        <f t="shared" si="1"/>
        <v>36</v>
      </c>
    </row>
    <row r="37" spans="1:57" ht="13.5" customHeight="1">
      <c r="A37" s="145"/>
      <c r="B37" s="136"/>
      <c r="C37" s="136"/>
      <c r="D37" s="2" t="s">
        <v>18</v>
      </c>
      <c r="E37" s="19">
        <v>0.5</v>
      </c>
      <c r="F37" s="19">
        <v>0.5</v>
      </c>
      <c r="G37" s="19">
        <v>0.5</v>
      </c>
      <c r="H37" s="19">
        <v>0.5</v>
      </c>
      <c r="I37" s="19">
        <v>0.5</v>
      </c>
      <c r="J37" s="19">
        <v>0.5</v>
      </c>
      <c r="K37" s="19">
        <v>0.5</v>
      </c>
      <c r="L37" s="19">
        <v>0.5</v>
      </c>
      <c r="M37" s="19">
        <v>0.5</v>
      </c>
      <c r="N37" s="19">
        <v>0.5</v>
      </c>
      <c r="O37" s="19">
        <v>0.5</v>
      </c>
      <c r="P37" s="19">
        <v>0.5</v>
      </c>
      <c r="Q37" s="19">
        <v>0.5</v>
      </c>
      <c r="R37" s="19">
        <v>0.5</v>
      </c>
      <c r="S37" s="19">
        <v>0.5</v>
      </c>
      <c r="T37" s="19">
        <v>0.5</v>
      </c>
      <c r="U37" s="30" t="s">
        <v>116</v>
      </c>
      <c r="V37" s="32">
        <v>0</v>
      </c>
      <c r="W37" s="32">
        <v>0</v>
      </c>
      <c r="X37" s="19">
        <v>0.5</v>
      </c>
      <c r="Y37" s="19">
        <v>0.5</v>
      </c>
      <c r="Z37" s="19">
        <v>0.5</v>
      </c>
      <c r="AA37" s="19">
        <v>0.5</v>
      </c>
      <c r="AB37" s="19">
        <v>0.5</v>
      </c>
      <c r="AC37" s="19">
        <v>0.5</v>
      </c>
      <c r="AD37" s="19">
        <v>0.5</v>
      </c>
      <c r="AE37" s="19">
        <v>0.5</v>
      </c>
      <c r="AF37" s="19">
        <v>0.5</v>
      </c>
      <c r="AG37" s="19">
        <v>0.5</v>
      </c>
      <c r="AH37" s="19">
        <v>0.5</v>
      </c>
      <c r="AI37" s="19">
        <v>0.5</v>
      </c>
      <c r="AJ37" s="19">
        <v>0.5</v>
      </c>
      <c r="AK37" s="19">
        <v>0.5</v>
      </c>
      <c r="AL37" s="19">
        <v>0.5</v>
      </c>
      <c r="AM37" s="19">
        <v>0.5</v>
      </c>
      <c r="AN37" s="19">
        <v>0.5</v>
      </c>
      <c r="AO37" s="19">
        <v>0.5</v>
      </c>
      <c r="AP37" s="19">
        <v>0.5</v>
      </c>
      <c r="AQ37" s="19">
        <v>0.5</v>
      </c>
      <c r="AR37" s="20"/>
      <c r="AS37" s="20"/>
      <c r="AT37" s="20"/>
      <c r="AU37" s="34" t="s">
        <v>116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7">
        <f t="shared" si="1"/>
        <v>18</v>
      </c>
    </row>
    <row r="38" spans="1:57" ht="12.75">
      <c r="A38" s="145"/>
      <c r="B38" s="166" t="s">
        <v>118</v>
      </c>
      <c r="C38" s="158" t="s">
        <v>119</v>
      </c>
      <c r="D38" s="101" t="s">
        <v>17</v>
      </c>
      <c r="E38" s="105">
        <f>SUM(E40)</f>
        <v>0</v>
      </c>
      <c r="F38" s="105">
        <f aca="true" t="shared" si="4" ref="F38:T38">SUM(F40)</f>
        <v>0</v>
      </c>
      <c r="G38" s="105">
        <f t="shared" si="4"/>
        <v>0</v>
      </c>
      <c r="H38" s="105">
        <f t="shared" si="4"/>
        <v>0</v>
      </c>
      <c r="I38" s="105">
        <f t="shared" si="4"/>
        <v>0</v>
      </c>
      <c r="J38" s="105">
        <f t="shared" si="4"/>
        <v>0</v>
      </c>
      <c r="K38" s="105">
        <f t="shared" si="4"/>
        <v>0</v>
      </c>
      <c r="L38" s="105">
        <f t="shared" si="4"/>
        <v>0</v>
      </c>
      <c r="M38" s="105">
        <f t="shared" si="4"/>
        <v>0</v>
      </c>
      <c r="N38" s="105">
        <f t="shared" si="4"/>
        <v>0</v>
      </c>
      <c r="O38" s="105">
        <f t="shared" si="4"/>
        <v>0</v>
      </c>
      <c r="P38" s="105">
        <f t="shared" si="4"/>
        <v>0</v>
      </c>
      <c r="Q38" s="105">
        <f t="shared" si="4"/>
        <v>0</v>
      </c>
      <c r="R38" s="105">
        <f t="shared" si="4"/>
        <v>0</v>
      </c>
      <c r="S38" s="105">
        <f t="shared" si="4"/>
        <v>0</v>
      </c>
      <c r="T38" s="105">
        <f t="shared" si="4"/>
        <v>0</v>
      </c>
      <c r="U38" s="88" t="s">
        <v>116</v>
      </c>
      <c r="V38" s="88">
        <v>0</v>
      </c>
      <c r="W38" s="88">
        <v>0</v>
      </c>
      <c r="X38" s="123">
        <f>SUM(X40,X42)</f>
        <v>3</v>
      </c>
      <c r="Y38" s="123">
        <f aca="true" t="shared" si="5" ref="Y38:AT38">SUM(Y40,Y42)</f>
        <v>3</v>
      </c>
      <c r="Z38" s="123">
        <f t="shared" si="5"/>
        <v>3</v>
      </c>
      <c r="AA38" s="123">
        <f t="shared" si="5"/>
        <v>3</v>
      </c>
      <c r="AB38" s="123">
        <f t="shared" si="5"/>
        <v>3</v>
      </c>
      <c r="AC38" s="123">
        <f t="shared" si="5"/>
        <v>3</v>
      </c>
      <c r="AD38" s="123">
        <f t="shared" si="5"/>
        <v>3</v>
      </c>
      <c r="AE38" s="123">
        <f t="shared" si="5"/>
        <v>3</v>
      </c>
      <c r="AF38" s="123">
        <f t="shared" si="5"/>
        <v>3</v>
      </c>
      <c r="AG38" s="123">
        <f t="shared" si="5"/>
        <v>3</v>
      </c>
      <c r="AH38" s="123">
        <f t="shared" si="5"/>
        <v>3</v>
      </c>
      <c r="AI38" s="123">
        <f t="shared" si="5"/>
        <v>3</v>
      </c>
      <c r="AJ38" s="123">
        <f t="shared" si="5"/>
        <v>2</v>
      </c>
      <c r="AK38" s="123">
        <f t="shared" si="5"/>
        <v>2</v>
      </c>
      <c r="AL38" s="123">
        <f t="shared" si="5"/>
        <v>2</v>
      </c>
      <c r="AM38" s="123">
        <f t="shared" si="5"/>
        <v>2</v>
      </c>
      <c r="AN38" s="123">
        <f t="shared" si="5"/>
        <v>2</v>
      </c>
      <c r="AO38" s="123">
        <f t="shared" si="5"/>
        <v>2</v>
      </c>
      <c r="AP38" s="123">
        <f t="shared" si="5"/>
        <v>2</v>
      </c>
      <c r="AQ38" s="123">
        <f t="shared" si="5"/>
        <v>2</v>
      </c>
      <c r="AR38" s="123">
        <f t="shared" si="5"/>
        <v>2</v>
      </c>
      <c r="AS38" s="123">
        <f t="shared" si="5"/>
        <v>2</v>
      </c>
      <c r="AT38" s="123">
        <f t="shared" si="5"/>
        <v>2</v>
      </c>
      <c r="AU38" s="47" t="s">
        <v>116</v>
      </c>
      <c r="AV38" s="47">
        <f>SUM(AV40)</f>
        <v>0</v>
      </c>
      <c r="AW38" s="47">
        <f>SUM(AW40)</f>
        <v>0</v>
      </c>
      <c r="AX38" s="47">
        <f>SUM(AX40)</f>
        <v>0</v>
      </c>
      <c r="AY38" s="47">
        <f>SUM(AY40)</f>
        <v>0</v>
      </c>
      <c r="AZ38" s="47">
        <f>SUM(AZ40)</f>
        <v>0</v>
      </c>
      <c r="BA38" s="47">
        <f>SUM(BA40)</f>
        <v>0</v>
      </c>
      <c r="BB38" s="47">
        <f>SUM(BB40)</f>
        <v>0</v>
      </c>
      <c r="BC38" s="47">
        <f>SUM(BC40)</f>
        <v>0</v>
      </c>
      <c r="BD38" s="47">
        <f>SUM(BD40)</f>
        <v>0</v>
      </c>
      <c r="BE38" s="105">
        <f t="shared" si="1"/>
        <v>58</v>
      </c>
    </row>
    <row r="39" spans="1:57" ht="12.75">
      <c r="A39" s="145"/>
      <c r="B39" s="166"/>
      <c r="C39" s="159"/>
      <c r="D39" s="101" t="s">
        <v>18</v>
      </c>
      <c r="E39" s="105">
        <f>SUM(E41)</f>
        <v>0</v>
      </c>
      <c r="F39" s="105">
        <f aca="true" t="shared" si="6" ref="F39:T39">SUM(F41)</f>
        <v>0</v>
      </c>
      <c r="G39" s="105">
        <f t="shared" si="6"/>
        <v>0</v>
      </c>
      <c r="H39" s="105">
        <f t="shared" si="6"/>
        <v>0</v>
      </c>
      <c r="I39" s="105">
        <f t="shared" si="6"/>
        <v>0</v>
      </c>
      <c r="J39" s="105">
        <f t="shared" si="6"/>
        <v>0</v>
      </c>
      <c r="K39" s="105">
        <f t="shared" si="6"/>
        <v>0</v>
      </c>
      <c r="L39" s="105">
        <f t="shared" si="6"/>
        <v>0</v>
      </c>
      <c r="M39" s="105">
        <f t="shared" si="6"/>
        <v>0</v>
      </c>
      <c r="N39" s="105">
        <f t="shared" si="6"/>
        <v>0</v>
      </c>
      <c r="O39" s="105">
        <f t="shared" si="6"/>
        <v>0</v>
      </c>
      <c r="P39" s="105">
        <f t="shared" si="6"/>
        <v>0</v>
      </c>
      <c r="Q39" s="105">
        <f t="shared" si="6"/>
        <v>0</v>
      </c>
      <c r="R39" s="105">
        <f t="shared" si="6"/>
        <v>0</v>
      </c>
      <c r="S39" s="105">
        <f t="shared" si="6"/>
        <v>0</v>
      </c>
      <c r="T39" s="105">
        <f t="shared" si="6"/>
        <v>0</v>
      </c>
      <c r="U39" s="88" t="s">
        <v>116</v>
      </c>
      <c r="V39" s="88">
        <v>0</v>
      </c>
      <c r="W39" s="88">
        <v>0</v>
      </c>
      <c r="X39" s="123">
        <f>SUM(X41,X43)</f>
        <v>1.5</v>
      </c>
      <c r="Y39" s="123">
        <f aca="true" t="shared" si="7" ref="Y39:AT39">SUM(Y41,Y43)</f>
        <v>1.5</v>
      </c>
      <c r="Z39" s="123">
        <f t="shared" si="7"/>
        <v>1.5</v>
      </c>
      <c r="AA39" s="123">
        <f t="shared" si="7"/>
        <v>1.5</v>
      </c>
      <c r="AB39" s="123">
        <f t="shared" si="7"/>
        <v>1.5</v>
      </c>
      <c r="AC39" s="123">
        <f t="shared" si="7"/>
        <v>1.5</v>
      </c>
      <c r="AD39" s="123">
        <f t="shared" si="7"/>
        <v>1.5</v>
      </c>
      <c r="AE39" s="123">
        <f t="shared" si="7"/>
        <v>1.5</v>
      </c>
      <c r="AF39" s="123">
        <f t="shared" si="7"/>
        <v>1.5</v>
      </c>
      <c r="AG39" s="123">
        <f t="shared" si="7"/>
        <v>1.5</v>
      </c>
      <c r="AH39" s="123">
        <f t="shared" si="7"/>
        <v>1.5</v>
      </c>
      <c r="AI39" s="123">
        <f t="shared" si="7"/>
        <v>1.5</v>
      </c>
      <c r="AJ39" s="123">
        <f t="shared" si="7"/>
        <v>0.5</v>
      </c>
      <c r="AK39" s="123">
        <f t="shared" si="7"/>
        <v>0.5</v>
      </c>
      <c r="AL39" s="123">
        <f t="shared" si="7"/>
        <v>0.5</v>
      </c>
      <c r="AM39" s="123">
        <f t="shared" si="7"/>
        <v>1</v>
      </c>
      <c r="AN39" s="123">
        <f t="shared" si="7"/>
        <v>1</v>
      </c>
      <c r="AO39" s="123">
        <f t="shared" si="7"/>
        <v>1</v>
      </c>
      <c r="AP39" s="123">
        <f t="shared" si="7"/>
        <v>1</v>
      </c>
      <c r="AQ39" s="123">
        <f t="shared" si="7"/>
        <v>1</v>
      </c>
      <c r="AR39" s="123">
        <f t="shared" si="7"/>
        <v>1</v>
      </c>
      <c r="AS39" s="123">
        <f t="shared" si="7"/>
        <v>1</v>
      </c>
      <c r="AT39" s="123">
        <f t="shared" si="7"/>
        <v>1</v>
      </c>
      <c r="AU39" s="47" t="s">
        <v>116</v>
      </c>
      <c r="AV39" s="47">
        <f>SUM(AV41)</f>
        <v>0</v>
      </c>
      <c r="AW39" s="47">
        <f>SUM(AW41)</f>
        <v>0</v>
      </c>
      <c r="AX39" s="47">
        <f>SUM(AX41)</f>
        <v>0</v>
      </c>
      <c r="AY39" s="47">
        <f>SUM(AY41)</f>
        <v>0</v>
      </c>
      <c r="AZ39" s="47">
        <f>SUM(AZ41)</f>
        <v>0</v>
      </c>
      <c r="BA39" s="47">
        <f>SUM(BA41)</f>
        <v>0</v>
      </c>
      <c r="BB39" s="47">
        <f>SUM(BB41)</f>
        <v>0</v>
      </c>
      <c r="BC39" s="47">
        <f>SUM(BC41)</f>
        <v>0</v>
      </c>
      <c r="BD39" s="47">
        <f>SUM(BD41)</f>
        <v>0</v>
      </c>
      <c r="BE39" s="105">
        <f t="shared" si="1"/>
        <v>27.5</v>
      </c>
    </row>
    <row r="40" spans="1:57" ht="12.75">
      <c r="A40" s="145"/>
      <c r="B40" s="134" t="s">
        <v>120</v>
      </c>
      <c r="C40" s="135" t="s">
        <v>91</v>
      </c>
      <c r="D40" s="2" t="s">
        <v>17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30" t="s">
        <v>116</v>
      </c>
      <c r="V40" s="32">
        <v>0</v>
      </c>
      <c r="W40" s="32">
        <v>0</v>
      </c>
      <c r="X40" s="235">
        <v>1</v>
      </c>
      <c r="Y40" s="235">
        <v>1</v>
      </c>
      <c r="Z40" s="235">
        <v>1</v>
      </c>
      <c r="AA40" s="235">
        <v>1</v>
      </c>
      <c r="AB40" s="235">
        <v>1</v>
      </c>
      <c r="AC40" s="235">
        <v>1</v>
      </c>
      <c r="AD40" s="235">
        <v>1</v>
      </c>
      <c r="AE40" s="235">
        <v>1</v>
      </c>
      <c r="AF40" s="235">
        <v>1</v>
      </c>
      <c r="AG40" s="235">
        <v>1</v>
      </c>
      <c r="AH40" s="238">
        <v>1</v>
      </c>
      <c r="AI40" s="238">
        <v>1</v>
      </c>
      <c r="AJ40" s="232">
        <v>1</v>
      </c>
      <c r="AK40" s="232">
        <v>1</v>
      </c>
      <c r="AL40" s="232">
        <v>1</v>
      </c>
      <c r="AM40" s="20"/>
      <c r="AN40" s="20"/>
      <c r="AO40" s="20"/>
      <c r="AP40" s="20"/>
      <c r="AQ40" s="20"/>
      <c r="AR40" s="20"/>
      <c r="AS40" s="20"/>
      <c r="AT40" s="20"/>
      <c r="AU40" s="34" t="s">
        <v>116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127">
        <f t="shared" si="1"/>
        <v>15</v>
      </c>
    </row>
    <row r="41" spans="1:57" ht="16.5" customHeight="1">
      <c r="A41" s="145"/>
      <c r="B41" s="134"/>
      <c r="C41" s="136"/>
      <c r="D41" s="2" t="s">
        <v>18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0" t="s">
        <v>116</v>
      </c>
      <c r="V41" s="32">
        <v>0</v>
      </c>
      <c r="W41" s="32">
        <v>0</v>
      </c>
      <c r="X41" s="20">
        <v>0.5</v>
      </c>
      <c r="Y41" s="20">
        <v>0.5</v>
      </c>
      <c r="Z41" s="20">
        <v>0.5</v>
      </c>
      <c r="AA41" s="20">
        <v>0.5</v>
      </c>
      <c r="AB41" s="20">
        <v>0.5</v>
      </c>
      <c r="AC41" s="20">
        <v>0.5</v>
      </c>
      <c r="AD41" s="20">
        <v>0.5</v>
      </c>
      <c r="AE41" s="20">
        <v>0.5</v>
      </c>
      <c r="AF41" s="20">
        <v>0.5</v>
      </c>
      <c r="AG41" s="20">
        <v>0.5</v>
      </c>
      <c r="AH41" s="20">
        <v>0.5</v>
      </c>
      <c r="AI41" s="20">
        <v>0.5</v>
      </c>
      <c r="AJ41" s="20">
        <v>0.5</v>
      </c>
      <c r="AK41" s="20">
        <v>0.5</v>
      </c>
      <c r="AL41" s="20">
        <v>0.5</v>
      </c>
      <c r="AM41" s="20"/>
      <c r="AN41" s="20"/>
      <c r="AO41" s="20"/>
      <c r="AP41" s="20"/>
      <c r="AQ41" s="20"/>
      <c r="AR41" s="20"/>
      <c r="AS41" s="20"/>
      <c r="AT41" s="20"/>
      <c r="AU41" s="34" t="s">
        <v>116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7">
        <f t="shared" si="1"/>
        <v>7.5</v>
      </c>
    </row>
    <row r="42" spans="1:57" ht="16.5" customHeight="1">
      <c r="A42" s="145"/>
      <c r="B42" s="135" t="s">
        <v>189</v>
      </c>
      <c r="C42" s="135" t="s">
        <v>190</v>
      </c>
      <c r="D42" s="2" t="s">
        <v>17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0" t="s">
        <v>116</v>
      </c>
      <c r="V42" s="32">
        <v>0</v>
      </c>
      <c r="W42" s="32">
        <v>0</v>
      </c>
      <c r="X42" s="20">
        <v>2</v>
      </c>
      <c r="Y42" s="20">
        <v>2</v>
      </c>
      <c r="Z42" s="20">
        <v>2</v>
      </c>
      <c r="AA42" s="20">
        <v>2</v>
      </c>
      <c r="AB42" s="20">
        <v>2</v>
      </c>
      <c r="AC42" s="20">
        <v>2</v>
      </c>
      <c r="AD42" s="20">
        <v>2</v>
      </c>
      <c r="AE42" s="20">
        <v>2</v>
      </c>
      <c r="AF42" s="20">
        <v>2</v>
      </c>
      <c r="AG42" s="20">
        <v>2</v>
      </c>
      <c r="AH42" s="20">
        <v>2</v>
      </c>
      <c r="AI42" s="20">
        <v>2</v>
      </c>
      <c r="AJ42" s="232">
        <v>1</v>
      </c>
      <c r="AK42" s="232">
        <v>1</v>
      </c>
      <c r="AL42" s="232">
        <v>1</v>
      </c>
      <c r="AM42" s="42">
        <v>2</v>
      </c>
      <c r="AN42" s="42">
        <v>2</v>
      </c>
      <c r="AO42" s="20">
        <v>2</v>
      </c>
      <c r="AP42" s="20">
        <v>2</v>
      </c>
      <c r="AQ42" s="20">
        <v>2</v>
      </c>
      <c r="AR42" s="20">
        <v>2</v>
      </c>
      <c r="AS42" s="20">
        <v>2</v>
      </c>
      <c r="AT42" s="20">
        <v>2</v>
      </c>
      <c r="AU42" s="34" t="s">
        <v>116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127">
        <f t="shared" si="1"/>
        <v>43</v>
      </c>
    </row>
    <row r="43" spans="1:57" ht="16.5" customHeight="1">
      <c r="A43" s="145"/>
      <c r="B43" s="136"/>
      <c r="C43" s="136"/>
      <c r="D43" s="2" t="s">
        <v>18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30" t="s">
        <v>116</v>
      </c>
      <c r="V43" s="32">
        <v>0</v>
      </c>
      <c r="W43" s="32">
        <v>0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20">
        <v>1</v>
      </c>
      <c r="AE43" s="20">
        <v>1</v>
      </c>
      <c r="AF43" s="20">
        <v>1</v>
      </c>
      <c r="AG43" s="20">
        <v>1</v>
      </c>
      <c r="AH43" s="20">
        <v>1</v>
      </c>
      <c r="AI43" s="20">
        <v>1</v>
      </c>
      <c r="AJ43" s="20" t="s">
        <v>191</v>
      </c>
      <c r="AK43" s="20" t="s">
        <v>192</v>
      </c>
      <c r="AL43" s="20" t="s">
        <v>193</v>
      </c>
      <c r="AM43" s="20">
        <v>1</v>
      </c>
      <c r="AN43" s="20">
        <v>1</v>
      </c>
      <c r="AO43" s="20">
        <v>1</v>
      </c>
      <c r="AP43" s="20">
        <v>1</v>
      </c>
      <c r="AQ43" s="20">
        <v>1</v>
      </c>
      <c r="AR43" s="20">
        <v>1</v>
      </c>
      <c r="AS43" s="20">
        <v>1</v>
      </c>
      <c r="AT43" s="20">
        <v>1</v>
      </c>
      <c r="AU43" s="34" t="s">
        <v>116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7">
        <f t="shared" si="1"/>
        <v>20</v>
      </c>
    </row>
    <row r="44" spans="1:57" ht="20.25" customHeight="1">
      <c r="A44" s="145"/>
      <c r="B44" s="163" t="s">
        <v>29</v>
      </c>
      <c r="C44" s="164"/>
      <c r="D44" s="165"/>
      <c r="E44" s="105">
        <f aca="true" t="shared" si="8" ref="E44:AJ44">SUM(E8,E38,)</f>
        <v>36</v>
      </c>
      <c r="F44" s="105">
        <f t="shared" si="8"/>
        <v>36</v>
      </c>
      <c r="G44" s="105">
        <f t="shared" si="8"/>
        <v>36</v>
      </c>
      <c r="H44" s="105">
        <f t="shared" si="8"/>
        <v>36</v>
      </c>
      <c r="I44" s="105">
        <f t="shared" si="8"/>
        <v>36</v>
      </c>
      <c r="J44" s="105">
        <f t="shared" si="8"/>
        <v>36</v>
      </c>
      <c r="K44" s="105">
        <f t="shared" si="8"/>
        <v>36</v>
      </c>
      <c r="L44" s="105">
        <f t="shared" si="8"/>
        <v>36</v>
      </c>
      <c r="M44" s="105">
        <f t="shared" si="8"/>
        <v>36</v>
      </c>
      <c r="N44" s="105">
        <f t="shared" si="8"/>
        <v>36</v>
      </c>
      <c r="O44" s="105">
        <f t="shared" si="8"/>
        <v>36</v>
      </c>
      <c r="P44" s="105">
        <f t="shared" si="8"/>
        <v>36</v>
      </c>
      <c r="Q44" s="105">
        <f t="shared" si="8"/>
        <v>36</v>
      </c>
      <c r="R44" s="105">
        <f t="shared" si="8"/>
        <v>36</v>
      </c>
      <c r="S44" s="105">
        <f t="shared" si="8"/>
        <v>36</v>
      </c>
      <c r="T44" s="105">
        <f t="shared" si="8"/>
        <v>36</v>
      </c>
      <c r="U44" s="105">
        <f t="shared" si="8"/>
        <v>0</v>
      </c>
      <c r="V44" s="105">
        <f t="shared" si="8"/>
        <v>0</v>
      </c>
      <c r="W44" s="105">
        <f t="shared" si="8"/>
        <v>0</v>
      </c>
      <c r="X44" s="105">
        <f t="shared" si="8"/>
        <v>36</v>
      </c>
      <c r="Y44" s="105">
        <f t="shared" si="8"/>
        <v>36</v>
      </c>
      <c r="Z44" s="105">
        <f t="shared" si="8"/>
        <v>36</v>
      </c>
      <c r="AA44" s="105">
        <f t="shared" si="8"/>
        <v>36</v>
      </c>
      <c r="AB44" s="105">
        <f t="shared" si="8"/>
        <v>36</v>
      </c>
      <c r="AC44" s="105">
        <f t="shared" si="8"/>
        <v>36</v>
      </c>
      <c r="AD44" s="105">
        <f t="shared" si="8"/>
        <v>36</v>
      </c>
      <c r="AE44" s="105">
        <f t="shared" si="8"/>
        <v>36</v>
      </c>
      <c r="AF44" s="105">
        <f t="shared" si="8"/>
        <v>36</v>
      </c>
      <c r="AG44" s="105">
        <f t="shared" si="8"/>
        <v>36</v>
      </c>
      <c r="AH44" s="105">
        <f t="shared" si="8"/>
        <v>36</v>
      </c>
      <c r="AI44" s="105">
        <f t="shared" si="8"/>
        <v>36</v>
      </c>
      <c r="AJ44" s="105">
        <f t="shared" si="8"/>
        <v>36</v>
      </c>
      <c r="AK44" s="105">
        <f aca="true" t="shared" si="9" ref="AK44:BD44">SUM(AK8,AK38,)</f>
        <v>36</v>
      </c>
      <c r="AL44" s="105">
        <f t="shared" si="9"/>
        <v>36</v>
      </c>
      <c r="AM44" s="105">
        <f t="shared" si="9"/>
        <v>36</v>
      </c>
      <c r="AN44" s="105">
        <f t="shared" si="9"/>
        <v>36</v>
      </c>
      <c r="AO44" s="105">
        <f t="shared" si="9"/>
        <v>36</v>
      </c>
      <c r="AP44" s="105">
        <f t="shared" si="9"/>
        <v>36</v>
      </c>
      <c r="AQ44" s="105">
        <f t="shared" si="9"/>
        <v>36</v>
      </c>
      <c r="AR44" s="105">
        <f t="shared" si="9"/>
        <v>36</v>
      </c>
      <c r="AS44" s="105">
        <f t="shared" si="9"/>
        <v>36</v>
      </c>
      <c r="AT44" s="105">
        <f t="shared" si="9"/>
        <v>36</v>
      </c>
      <c r="AU44" s="105">
        <f t="shared" si="9"/>
        <v>0</v>
      </c>
      <c r="AV44" s="105">
        <f t="shared" si="9"/>
        <v>0</v>
      </c>
      <c r="AW44" s="105">
        <f t="shared" si="9"/>
        <v>0</v>
      </c>
      <c r="AX44" s="105">
        <f t="shared" si="9"/>
        <v>0</v>
      </c>
      <c r="AY44" s="105">
        <f t="shared" si="9"/>
        <v>0</v>
      </c>
      <c r="AZ44" s="105">
        <f t="shared" si="9"/>
        <v>0</v>
      </c>
      <c r="BA44" s="105">
        <f t="shared" si="9"/>
        <v>0</v>
      </c>
      <c r="BB44" s="105">
        <f t="shared" si="9"/>
        <v>0</v>
      </c>
      <c r="BC44" s="105">
        <f t="shared" si="9"/>
        <v>0</v>
      </c>
      <c r="BD44" s="105">
        <f t="shared" si="9"/>
        <v>0</v>
      </c>
      <c r="BE44" s="105">
        <f t="shared" si="1"/>
        <v>1404</v>
      </c>
    </row>
    <row r="45" spans="1:57" ht="20.25" customHeight="1">
      <c r="A45" s="145"/>
      <c r="B45" s="160" t="s">
        <v>24</v>
      </c>
      <c r="C45" s="161"/>
      <c r="D45" s="162"/>
      <c r="E45" s="105">
        <f aca="true" t="shared" si="10" ref="E45:AJ45">SUM(E9,E39,)</f>
        <v>18</v>
      </c>
      <c r="F45" s="105">
        <f t="shared" si="10"/>
        <v>18</v>
      </c>
      <c r="G45" s="105">
        <f t="shared" si="10"/>
        <v>18</v>
      </c>
      <c r="H45" s="105">
        <f t="shared" si="10"/>
        <v>18</v>
      </c>
      <c r="I45" s="105">
        <f t="shared" si="10"/>
        <v>18</v>
      </c>
      <c r="J45" s="105">
        <f t="shared" si="10"/>
        <v>18</v>
      </c>
      <c r="K45" s="105">
        <f t="shared" si="10"/>
        <v>18</v>
      </c>
      <c r="L45" s="105">
        <f t="shared" si="10"/>
        <v>18</v>
      </c>
      <c r="M45" s="105">
        <f t="shared" si="10"/>
        <v>18</v>
      </c>
      <c r="N45" s="105">
        <f t="shared" si="10"/>
        <v>18</v>
      </c>
      <c r="O45" s="105">
        <f t="shared" si="10"/>
        <v>18</v>
      </c>
      <c r="P45" s="105">
        <f t="shared" si="10"/>
        <v>18</v>
      </c>
      <c r="Q45" s="105">
        <f t="shared" si="10"/>
        <v>18</v>
      </c>
      <c r="R45" s="105">
        <f t="shared" si="10"/>
        <v>18</v>
      </c>
      <c r="S45" s="105">
        <f t="shared" si="10"/>
        <v>18</v>
      </c>
      <c r="T45" s="105">
        <f t="shared" si="10"/>
        <v>18</v>
      </c>
      <c r="U45" s="105">
        <f t="shared" si="10"/>
        <v>0</v>
      </c>
      <c r="V45" s="105">
        <f t="shared" si="10"/>
        <v>0</v>
      </c>
      <c r="W45" s="105">
        <f t="shared" si="10"/>
        <v>0</v>
      </c>
      <c r="X45" s="105">
        <f t="shared" si="10"/>
        <v>18</v>
      </c>
      <c r="Y45" s="105">
        <f t="shared" si="10"/>
        <v>18</v>
      </c>
      <c r="Z45" s="105">
        <f t="shared" si="10"/>
        <v>18</v>
      </c>
      <c r="AA45" s="105">
        <f t="shared" si="10"/>
        <v>18</v>
      </c>
      <c r="AB45" s="105">
        <f t="shared" si="10"/>
        <v>18</v>
      </c>
      <c r="AC45" s="105">
        <f t="shared" si="10"/>
        <v>18</v>
      </c>
      <c r="AD45" s="105">
        <f t="shared" si="10"/>
        <v>18</v>
      </c>
      <c r="AE45" s="105">
        <f t="shared" si="10"/>
        <v>18</v>
      </c>
      <c r="AF45" s="105">
        <f t="shared" si="10"/>
        <v>18</v>
      </c>
      <c r="AG45" s="105">
        <f t="shared" si="10"/>
        <v>18</v>
      </c>
      <c r="AH45" s="105">
        <f t="shared" si="10"/>
        <v>18</v>
      </c>
      <c r="AI45" s="105">
        <f t="shared" si="10"/>
        <v>18</v>
      </c>
      <c r="AJ45" s="105">
        <f t="shared" si="10"/>
        <v>17.5</v>
      </c>
      <c r="AK45" s="105">
        <f aca="true" t="shared" si="11" ref="AK45:BD45">SUM(AK9,AK39,)</f>
        <v>17.5</v>
      </c>
      <c r="AL45" s="105">
        <f t="shared" si="11"/>
        <v>17.5</v>
      </c>
      <c r="AM45" s="105">
        <f t="shared" si="11"/>
        <v>18</v>
      </c>
      <c r="AN45" s="105">
        <f t="shared" si="11"/>
        <v>18</v>
      </c>
      <c r="AO45" s="105">
        <f t="shared" si="11"/>
        <v>18</v>
      </c>
      <c r="AP45" s="105">
        <f t="shared" si="11"/>
        <v>18</v>
      </c>
      <c r="AQ45" s="105">
        <f t="shared" si="11"/>
        <v>18</v>
      </c>
      <c r="AR45" s="105">
        <f t="shared" si="11"/>
        <v>18</v>
      </c>
      <c r="AS45" s="105">
        <f t="shared" si="11"/>
        <v>18</v>
      </c>
      <c r="AT45" s="105">
        <f t="shared" si="11"/>
        <v>18</v>
      </c>
      <c r="AU45" s="105">
        <f t="shared" si="11"/>
        <v>0</v>
      </c>
      <c r="AV45" s="105">
        <f t="shared" si="11"/>
        <v>0</v>
      </c>
      <c r="AW45" s="105">
        <f t="shared" si="11"/>
        <v>0</v>
      </c>
      <c r="AX45" s="105">
        <f t="shared" si="11"/>
        <v>0</v>
      </c>
      <c r="AY45" s="105">
        <f t="shared" si="11"/>
        <v>0</v>
      </c>
      <c r="AZ45" s="105">
        <f t="shared" si="11"/>
        <v>0</v>
      </c>
      <c r="BA45" s="105">
        <f t="shared" si="11"/>
        <v>0</v>
      </c>
      <c r="BB45" s="105">
        <f t="shared" si="11"/>
        <v>0</v>
      </c>
      <c r="BC45" s="105">
        <f t="shared" si="11"/>
        <v>0</v>
      </c>
      <c r="BD45" s="105">
        <f t="shared" si="11"/>
        <v>0</v>
      </c>
      <c r="BE45" s="105">
        <f t="shared" si="1"/>
        <v>700.5</v>
      </c>
    </row>
    <row r="46" spans="1:57" ht="12.75">
      <c r="A46" s="145"/>
      <c r="B46" s="144" t="s">
        <v>25</v>
      </c>
      <c r="C46" s="144"/>
      <c r="D46" s="144"/>
      <c r="E46" s="47">
        <f aca="true" t="shared" si="12" ref="E46:T46">E44+E45</f>
        <v>54</v>
      </c>
      <c r="F46" s="47">
        <f t="shared" si="12"/>
        <v>54</v>
      </c>
      <c r="G46" s="47">
        <f t="shared" si="12"/>
        <v>54</v>
      </c>
      <c r="H46" s="47">
        <f t="shared" si="12"/>
        <v>54</v>
      </c>
      <c r="I46" s="47">
        <f t="shared" si="12"/>
        <v>54</v>
      </c>
      <c r="J46" s="47">
        <f t="shared" si="12"/>
        <v>54</v>
      </c>
      <c r="K46" s="47">
        <f t="shared" si="12"/>
        <v>54</v>
      </c>
      <c r="L46" s="47">
        <f t="shared" si="12"/>
        <v>54</v>
      </c>
      <c r="M46" s="47">
        <f t="shared" si="12"/>
        <v>54</v>
      </c>
      <c r="N46" s="47">
        <f t="shared" si="12"/>
        <v>54</v>
      </c>
      <c r="O46" s="47">
        <f t="shared" si="12"/>
        <v>54</v>
      </c>
      <c r="P46" s="47">
        <f t="shared" si="12"/>
        <v>54</v>
      </c>
      <c r="Q46" s="47">
        <f t="shared" si="12"/>
        <v>54</v>
      </c>
      <c r="R46" s="47">
        <f t="shared" si="12"/>
        <v>54</v>
      </c>
      <c r="S46" s="47">
        <f t="shared" si="12"/>
        <v>54</v>
      </c>
      <c r="T46" s="47">
        <f t="shared" si="12"/>
        <v>54</v>
      </c>
      <c r="U46" s="47">
        <v>0</v>
      </c>
      <c r="V46" s="47">
        <f aca="true" t="shared" si="13" ref="V46:AT46">V44+V45</f>
        <v>0</v>
      </c>
      <c r="W46" s="47">
        <f t="shared" si="13"/>
        <v>0</v>
      </c>
      <c r="X46" s="47">
        <f t="shared" si="13"/>
        <v>54</v>
      </c>
      <c r="Y46" s="47">
        <f t="shared" si="13"/>
        <v>54</v>
      </c>
      <c r="Z46" s="47">
        <f t="shared" si="13"/>
        <v>54</v>
      </c>
      <c r="AA46" s="47">
        <f t="shared" si="13"/>
        <v>54</v>
      </c>
      <c r="AB46" s="47">
        <f t="shared" si="13"/>
        <v>54</v>
      </c>
      <c r="AC46" s="47">
        <f t="shared" si="13"/>
        <v>54</v>
      </c>
      <c r="AD46" s="47">
        <f t="shared" si="13"/>
        <v>54</v>
      </c>
      <c r="AE46" s="47">
        <f t="shared" si="13"/>
        <v>54</v>
      </c>
      <c r="AF46" s="47">
        <f t="shared" si="13"/>
        <v>54</v>
      </c>
      <c r="AG46" s="47">
        <f t="shared" si="13"/>
        <v>54</v>
      </c>
      <c r="AH46" s="47">
        <f t="shared" si="13"/>
        <v>54</v>
      </c>
      <c r="AI46" s="47">
        <f t="shared" si="13"/>
        <v>54</v>
      </c>
      <c r="AJ46" s="47">
        <f t="shared" si="13"/>
        <v>53.5</v>
      </c>
      <c r="AK46" s="47">
        <f t="shared" si="13"/>
        <v>53.5</v>
      </c>
      <c r="AL46" s="47">
        <f t="shared" si="13"/>
        <v>53.5</v>
      </c>
      <c r="AM46" s="47">
        <f t="shared" si="13"/>
        <v>54</v>
      </c>
      <c r="AN46" s="47">
        <f t="shared" si="13"/>
        <v>54</v>
      </c>
      <c r="AO46" s="47">
        <f t="shared" si="13"/>
        <v>54</v>
      </c>
      <c r="AP46" s="47">
        <f t="shared" si="13"/>
        <v>54</v>
      </c>
      <c r="AQ46" s="47">
        <f t="shared" si="13"/>
        <v>54</v>
      </c>
      <c r="AR46" s="47">
        <f t="shared" si="13"/>
        <v>54</v>
      </c>
      <c r="AS46" s="47">
        <f t="shared" si="13"/>
        <v>54</v>
      </c>
      <c r="AT46" s="47">
        <f t="shared" si="13"/>
        <v>54</v>
      </c>
      <c r="AU46" s="47" t="s">
        <v>116</v>
      </c>
      <c r="AV46" s="47">
        <f aca="true" t="shared" si="14" ref="AV46:BD46">AV44+AV45</f>
        <v>0</v>
      </c>
      <c r="AW46" s="47">
        <f t="shared" si="14"/>
        <v>0</v>
      </c>
      <c r="AX46" s="47">
        <f t="shared" si="14"/>
        <v>0</v>
      </c>
      <c r="AY46" s="47">
        <f t="shared" si="14"/>
        <v>0</v>
      </c>
      <c r="AZ46" s="47">
        <f t="shared" si="14"/>
        <v>0</v>
      </c>
      <c r="BA46" s="47">
        <f t="shared" si="14"/>
        <v>0</v>
      </c>
      <c r="BB46" s="47">
        <f t="shared" si="14"/>
        <v>0</v>
      </c>
      <c r="BC46" s="47">
        <f t="shared" si="14"/>
        <v>0</v>
      </c>
      <c r="BD46" s="47">
        <f t="shared" si="14"/>
        <v>0</v>
      </c>
      <c r="BE46" s="105">
        <f t="shared" si="1"/>
        <v>2104.5</v>
      </c>
    </row>
  </sheetData>
  <sheetProtection/>
  <mergeCells count="57">
    <mergeCell ref="C42:C43"/>
    <mergeCell ref="B42:B43"/>
    <mergeCell ref="B22:B23"/>
    <mergeCell ref="C22:C23"/>
    <mergeCell ref="B20:B21"/>
    <mergeCell ref="C38:C39"/>
    <mergeCell ref="C40:C41"/>
    <mergeCell ref="B45:D45"/>
    <mergeCell ref="B44:D44"/>
    <mergeCell ref="B38:B39"/>
    <mergeCell ref="B40:B41"/>
    <mergeCell ref="C20:C21"/>
    <mergeCell ref="B14:B15"/>
    <mergeCell ref="C14:C15"/>
    <mergeCell ref="B16:B17"/>
    <mergeCell ref="B18:B19"/>
    <mergeCell ref="C18:C19"/>
    <mergeCell ref="C16:C17"/>
    <mergeCell ref="B10:B11"/>
    <mergeCell ref="C10:C11"/>
    <mergeCell ref="C4:BD4"/>
    <mergeCell ref="AJ3:AL3"/>
    <mergeCell ref="B12:B13"/>
    <mergeCell ref="C12:C13"/>
    <mergeCell ref="A3:A7"/>
    <mergeCell ref="F3:H3"/>
    <mergeCell ref="B3:B7"/>
    <mergeCell ref="E6:BD6"/>
    <mergeCell ref="N3:Q3"/>
    <mergeCell ref="AN3:AQ3"/>
    <mergeCell ref="J3:L3"/>
    <mergeCell ref="B46:D46"/>
    <mergeCell ref="B28:B29"/>
    <mergeCell ref="C28:C29"/>
    <mergeCell ref="B32:B33"/>
    <mergeCell ref="A8:A46"/>
    <mergeCell ref="C32:C33"/>
    <mergeCell ref="B34:B35"/>
    <mergeCell ref="C34:C35"/>
    <mergeCell ref="B8:B9"/>
    <mergeCell ref="C8:C9"/>
    <mergeCell ref="BE3:BE7"/>
    <mergeCell ref="AE3:AH3"/>
    <mergeCell ref="AR3:AU3"/>
    <mergeCell ref="AW3:AY3"/>
    <mergeCell ref="AZ3:BD3"/>
    <mergeCell ref="R3:U3"/>
    <mergeCell ref="W3:Y3"/>
    <mergeCell ref="AA3:AC3"/>
    <mergeCell ref="B24:B25"/>
    <mergeCell ref="C24:C25"/>
    <mergeCell ref="B30:B31"/>
    <mergeCell ref="C30:C31"/>
    <mergeCell ref="B36:B37"/>
    <mergeCell ref="C36:C37"/>
    <mergeCell ref="B26:B27"/>
    <mergeCell ref="C26:C27"/>
  </mergeCell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zoomScale="120" zoomScaleNormal="120" zoomScalePageLayoutView="0" workbookViewId="0" topLeftCell="A22">
      <selection activeCell="AU44" sqref="AU44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4.25390625" style="0" customWidth="1"/>
    <col min="4" max="4" width="6.125" style="0" customWidth="1"/>
    <col min="5" max="6" width="3.25390625" style="0" customWidth="1"/>
    <col min="7" max="7" width="3.125" style="0" bestFit="1" customWidth="1"/>
    <col min="8" max="58" width="2.75390625" style="0" customWidth="1"/>
  </cols>
  <sheetData>
    <row r="1" spans="1:56" ht="15.75">
      <c r="A1" s="178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</row>
    <row r="3" spans="1:56" ht="69.75" customHeight="1">
      <c r="A3" s="145" t="s">
        <v>0</v>
      </c>
      <c r="B3" s="151" t="s">
        <v>1</v>
      </c>
      <c r="C3" s="151" t="s">
        <v>2</v>
      </c>
      <c r="D3" s="151" t="s">
        <v>3</v>
      </c>
      <c r="E3" s="3" t="s">
        <v>66</v>
      </c>
      <c r="F3" s="148" t="s">
        <v>27</v>
      </c>
      <c r="G3" s="149"/>
      <c r="H3" s="150"/>
      <c r="I3" s="3" t="s">
        <v>67</v>
      </c>
      <c r="J3" s="148" t="s">
        <v>4</v>
      </c>
      <c r="K3" s="149"/>
      <c r="L3" s="149"/>
      <c r="M3" s="3" t="s">
        <v>74</v>
      </c>
      <c r="N3" s="143" t="s">
        <v>5</v>
      </c>
      <c r="O3" s="143"/>
      <c r="P3" s="143"/>
      <c r="Q3" s="143"/>
      <c r="R3" s="143" t="s">
        <v>6</v>
      </c>
      <c r="S3" s="143"/>
      <c r="T3" s="143"/>
      <c r="U3" s="143"/>
      <c r="V3" s="3" t="s">
        <v>68</v>
      </c>
      <c r="W3" s="143" t="s">
        <v>7</v>
      </c>
      <c r="X3" s="143"/>
      <c r="Y3" s="143"/>
      <c r="Z3" s="4" t="s">
        <v>75</v>
      </c>
      <c r="AA3" s="143" t="s">
        <v>8</v>
      </c>
      <c r="AB3" s="143"/>
      <c r="AC3" s="143"/>
      <c r="AD3" s="4" t="s">
        <v>76</v>
      </c>
      <c r="AE3" s="143" t="s">
        <v>9</v>
      </c>
      <c r="AF3" s="143"/>
      <c r="AG3" s="143"/>
      <c r="AH3" s="143"/>
      <c r="AI3" s="3" t="s">
        <v>69</v>
      </c>
      <c r="AJ3" s="143" t="s">
        <v>10</v>
      </c>
      <c r="AK3" s="143"/>
      <c r="AL3" s="143"/>
      <c r="AM3" s="3" t="s">
        <v>70</v>
      </c>
      <c r="AN3" s="143" t="s">
        <v>11</v>
      </c>
      <c r="AO3" s="143"/>
      <c r="AP3" s="143"/>
      <c r="AQ3" s="143"/>
      <c r="AR3" s="143" t="s">
        <v>12</v>
      </c>
      <c r="AS3" s="143"/>
      <c r="AT3" s="143"/>
      <c r="AU3" s="143"/>
      <c r="AV3" s="3" t="s">
        <v>73</v>
      </c>
      <c r="AW3" s="143" t="s">
        <v>13</v>
      </c>
      <c r="AX3" s="143"/>
      <c r="AY3" s="143"/>
      <c r="AZ3" s="143" t="s">
        <v>14</v>
      </c>
      <c r="BA3" s="143"/>
      <c r="BB3" s="143"/>
      <c r="BC3" s="143"/>
      <c r="BD3" s="143"/>
    </row>
    <row r="4" spans="1:56" ht="12.75">
      <c r="A4" s="145"/>
      <c r="B4" s="152"/>
      <c r="C4" s="152"/>
      <c r="D4" s="152"/>
      <c r="E4" s="156" t="s">
        <v>15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</row>
    <row r="5" spans="1:56" ht="12.75">
      <c r="A5" s="145"/>
      <c r="B5" s="152"/>
      <c r="C5" s="152"/>
      <c r="D5" s="152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ht="12.75">
      <c r="A6" s="145"/>
      <c r="B6" s="152"/>
      <c r="C6" s="152"/>
      <c r="D6" s="152"/>
      <c r="E6" s="154" t="s">
        <v>26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</row>
    <row r="7" spans="1:56" ht="12.75">
      <c r="A7" s="145"/>
      <c r="B7" s="153"/>
      <c r="C7" s="153"/>
      <c r="D7" s="153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>
      <c r="A8" s="145" t="s">
        <v>16</v>
      </c>
      <c r="B8" s="146" t="s">
        <v>129</v>
      </c>
      <c r="C8" s="146" t="s">
        <v>144</v>
      </c>
      <c r="D8" s="1" t="s">
        <v>17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0</v>
      </c>
      <c r="W8" s="11">
        <v>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</row>
    <row r="9" spans="1:56" ht="14.25" customHeight="1">
      <c r="A9" s="145"/>
      <c r="B9" s="147"/>
      <c r="C9" s="147"/>
      <c r="D9" s="1" t="s">
        <v>18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0</v>
      </c>
      <c r="W9" s="11">
        <v>0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</row>
    <row r="10" spans="1:56" ht="12.75">
      <c r="A10" s="145"/>
      <c r="B10" s="135" t="s">
        <v>130</v>
      </c>
      <c r="C10" s="134" t="s">
        <v>19</v>
      </c>
      <c r="D10" s="2" t="s">
        <v>17</v>
      </c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57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2"/>
      <c r="AI10" s="12"/>
      <c r="AJ10" s="12"/>
      <c r="AK10" s="12"/>
      <c r="AL10" s="13"/>
      <c r="AM10" s="12"/>
      <c r="AN10" s="12"/>
      <c r="AO10" s="12"/>
      <c r="AP10" s="12"/>
      <c r="AQ10" s="12"/>
      <c r="AR10" s="12"/>
      <c r="AS10" s="12"/>
      <c r="AT10" s="169" t="s">
        <v>77</v>
      </c>
      <c r="AU10" s="12"/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ht="12.75">
      <c r="A11" s="145"/>
      <c r="B11" s="136"/>
      <c r="C11" s="134"/>
      <c r="D11" s="2" t="s">
        <v>18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57"/>
      <c r="V11" s="13">
        <v>0</v>
      </c>
      <c r="W11" s="13">
        <v>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0"/>
      <c r="AU11" s="12"/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</row>
    <row r="12" spans="1:56" ht="12.75" customHeight="1">
      <c r="A12" s="145"/>
      <c r="B12" s="135" t="s">
        <v>131</v>
      </c>
      <c r="C12" s="134" t="s">
        <v>23</v>
      </c>
      <c r="D12" s="2" t="s">
        <v>17</v>
      </c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71" t="s">
        <v>77</v>
      </c>
      <c r="U12" s="13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3"/>
      <c r="AM12" s="12"/>
      <c r="AN12" s="12"/>
      <c r="AO12" s="12"/>
      <c r="AP12" s="12"/>
      <c r="AQ12" s="12"/>
      <c r="AR12" s="12"/>
      <c r="AS12" s="12"/>
      <c r="AT12" s="59"/>
      <c r="AU12" s="167" t="s">
        <v>81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</row>
    <row r="13" spans="1:56" ht="12.75">
      <c r="A13" s="145"/>
      <c r="B13" s="136"/>
      <c r="C13" s="134"/>
      <c r="D13" s="2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72"/>
      <c r="U13" s="13"/>
      <c r="V13" s="13">
        <v>0</v>
      </c>
      <c r="W13" s="13"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59"/>
      <c r="AU13" s="168"/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</row>
    <row r="14" spans="1:56" ht="12.75">
      <c r="A14" s="145"/>
      <c r="B14" s="135" t="s">
        <v>132</v>
      </c>
      <c r="C14" s="134" t="s">
        <v>21</v>
      </c>
      <c r="D14" s="2" t="s">
        <v>17</v>
      </c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0</v>
      </c>
      <c r="W14" s="13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12"/>
      <c r="AP14" s="12"/>
      <c r="AQ14" s="12"/>
      <c r="AR14" s="12"/>
      <c r="AS14" s="12"/>
      <c r="AT14" s="12"/>
      <c r="AU14" s="59"/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56" ht="12.75">
      <c r="A15" s="145"/>
      <c r="B15" s="136"/>
      <c r="C15" s="134"/>
      <c r="D15" s="2" t="s">
        <v>18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3"/>
      <c r="V15" s="13">
        <v>0</v>
      </c>
      <c r="W15" s="13">
        <v>0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59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ht="12.75" customHeight="1">
      <c r="A16" s="145"/>
      <c r="B16" s="135" t="s">
        <v>133</v>
      </c>
      <c r="C16" s="134" t="s">
        <v>22</v>
      </c>
      <c r="D16" s="2" t="s">
        <v>17</v>
      </c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57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2"/>
      <c r="AS16" s="12"/>
      <c r="AT16" s="169" t="s">
        <v>77</v>
      </c>
      <c r="AU16" s="12"/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ht="12.75">
      <c r="A17" s="145"/>
      <c r="B17" s="136"/>
      <c r="C17" s="134"/>
      <c r="D17" s="2" t="s">
        <v>18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57"/>
      <c r="V17" s="13">
        <v>0</v>
      </c>
      <c r="W17" s="13">
        <v>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70"/>
      <c r="AU17" s="12"/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ht="12.75">
      <c r="A18" s="145"/>
      <c r="B18" s="135" t="s">
        <v>134</v>
      </c>
      <c r="C18" s="134" t="s">
        <v>140</v>
      </c>
      <c r="D18" s="2" t="s">
        <v>17</v>
      </c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57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12"/>
      <c r="AR18" s="12"/>
      <c r="AS18" s="12"/>
      <c r="AT18" s="169" t="s">
        <v>77</v>
      </c>
      <c r="AU18" s="12"/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ht="12.75">
      <c r="A19" s="145"/>
      <c r="B19" s="136"/>
      <c r="C19" s="134"/>
      <c r="D19" s="2" t="s">
        <v>18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57"/>
      <c r="V19" s="13">
        <v>0</v>
      </c>
      <c r="W19" s="13">
        <v>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170"/>
      <c r="AU19" s="12"/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ht="12.75" customHeight="1">
      <c r="A20" s="145"/>
      <c r="B20" s="135" t="s">
        <v>135</v>
      </c>
      <c r="C20" s="134" t="s">
        <v>88</v>
      </c>
      <c r="D20" s="2" t="s">
        <v>17</v>
      </c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3"/>
      <c r="AM20" s="12"/>
      <c r="AN20" s="12"/>
      <c r="AO20" s="12"/>
      <c r="AP20" s="12"/>
      <c r="AQ20" s="12"/>
      <c r="AR20" s="12"/>
      <c r="AS20" s="12"/>
      <c r="AT20" s="169" t="s">
        <v>77</v>
      </c>
      <c r="AU20" s="12"/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ht="12.75">
      <c r="A21" s="145"/>
      <c r="B21" s="136"/>
      <c r="C21" s="134"/>
      <c r="D21" s="2" t="s">
        <v>18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3"/>
      <c r="V21" s="13">
        <v>0</v>
      </c>
      <c r="W21" s="13">
        <v>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170"/>
      <c r="AU21" s="12"/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</row>
    <row r="22" spans="1:56" ht="12.75" customHeight="1">
      <c r="A22" s="145"/>
      <c r="B22" s="134" t="s">
        <v>136</v>
      </c>
      <c r="C22" s="134" t="s">
        <v>87</v>
      </c>
      <c r="D22" s="2" t="s">
        <v>17</v>
      </c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0</v>
      </c>
      <c r="W22" s="13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3"/>
      <c r="AM22" s="12"/>
      <c r="AN22" s="12"/>
      <c r="AO22" s="12"/>
      <c r="AP22" s="12"/>
      <c r="AQ22" s="12"/>
      <c r="AR22" s="12"/>
      <c r="AS22" s="12"/>
      <c r="AT22" s="171" t="s">
        <v>77</v>
      </c>
      <c r="AU22" s="59"/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</row>
    <row r="23" spans="1:56" ht="12.75">
      <c r="A23" s="145"/>
      <c r="B23" s="134"/>
      <c r="C23" s="134"/>
      <c r="D23" s="2" t="s">
        <v>18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3">
        <v>0</v>
      </c>
      <c r="W23" s="13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72"/>
      <c r="AU23" s="59"/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ht="12.75" customHeight="1">
      <c r="A24" s="145"/>
      <c r="B24" s="134" t="s">
        <v>137</v>
      </c>
      <c r="C24" s="135" t="s">
        <v>185</v>
      </c>
      <c r="D24" s="2" t="s">
        <v>17</v>
      </c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0</v>
      </c>
      <c r="W24" s="13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3"/>
      <c r="AM24" s="12"/>
      <c r="AN24" s="12"/>
      <c r="AO24" s="12"/>
      <c r="AP24" s="12"/>
      <c r="AQ24" s="12"/>
      <c r="AR24" s="12"/>
      <c r="AS24" s="12"/>
      <c r="AT24" s="171" t="s">
        <v>77</v>
      </c>
      <c r="AU24" s="59"/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6" ht="12.75">
      <c r="A25" s="145"/>
      <c r="B25" s="134"/>
      <c r="C25" s="136"/>
      <c r="D25" s="2" t="s">
        <v>18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3"/>
      <c r="V25" s="13">
        <v>0</v>
      </c>
      <c r="W25" s="13">
        <v>0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72"/>
      <c r="AU25" s="59"/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</row>
    <row r="26" spans="1:56" ht="12.75" customHeight="1">
      <c r="A26" s="145"/>
      <c r="B26" s="134" t="s">
        <v>169</v>
      </c>
      <c r="C26" s="135" t="s">
        <v>170</v>
      </c>
      <c r="D26" s="2" t="s">
        <v>17</v>
      </c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0</v>
      </c>
      <c r="W26" s="13"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2"/>
      <c r="AJ26" s="12"/>
      <c r="AK26" s="12"/>
      <c r="AL26" s="13"/>
      <c r="AM26" s="12"/>
      <c r="AN26" s="12"/>
      <c r="AO26" s="12"/>
      <c r="AP26" s="12"/>
      <c r="AQ26" s="12"/>
      <c r="AR26" s="12"/>
      <c r="AS26" s="12"/>
      <c r="AT26" s="169" t="s">
        <v>77</v>
      </c>
      <c r="AU26" s="59"/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</row>
    <row r="27" spans="1:56" ht="12.75">
      <c r="A27" s="145"/>
      <c r="B27" s="134"/>
      <c r="C27" s="136"/>
      <c r="D27" s="2" t="s">
        <v>18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3"/>
      <c r="V27" s="13">
        <v>0</v>
      </c>
      <c r="W27" s="13">
        <v>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170"/>
      <c r="AU27" s="59"/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6" ht="12.75" customHeight="1">
      <c r="A28" s="145"/>
      <c r="B28" s="134" t="s">
        <v>141</v>
      </c>
      <c r="C28" s="134" t="s">
        <v>149</v>
      </c>
      <c r="D28" s="2" t="s">
        <v>17</v>
      </c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0</v>
      </c>
      <c r="W28" s="13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2"/>
      <c r="AJ28" s="12"/>
      <c r="AK28" s="12"/>
      <c r="AL28" s="13"/>
      <c r="AM28" s="12"/>
      <c r="AN28" s="12"/>
      <c r="AO28" s="12"/>
      <c r="AP28" s="12"/>
      <c r="AQ28" s="12"/>
      <c r="AR28" s="12"/>
      <c r="AS28" s="12"/>
      <c r="AT28" s="59"/>
      <c r="AU28" s="173" t="s">
        <v>186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6" ht="12.75">
      <c r="A29" s="145"/>
      <c r="B29" s="134"/>
      <c r="C29" s="134"/>
      <c r="D29" s="2" t="s">
        <v>18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3"/>
      <c r="U29" s="13"/>
      <c r="V29" s="13">
        <v>0</v>
      </c>
      <c r="W29" s="13">
        <v>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59"/>
      <c r="AU29" s="174"/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ht="12.75" customHeight="1">
      <c r="A30" s="145"/>
      <c r="B30" s="137" t="s">
        <v>138</v>
      </c>
      <c r="C30" s="138" t="s">
        <v>150</v>
      </c>
      <c r="D30" s="2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67" t="s">
        <v>81</v>
      </c>
      <c r="V30" s="13">
        <v>0</v>
      </c>
      <c r="W30" s="13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65"/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ht="12.75">
      <c r="A31" s="145"/>
      <c r="B31" s="137"/>
      <c r="C31" s="139"/>
      <c r="D31" s="2" t="s">
        <v>18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68"/>
      <c r="V31" s="13">
        <v>0</v>
      </c>
      <c r="W31" s="13"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65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ht="12.75" customHeight="1">
      <c r="A32" s="145"/>
      <c r="B32" s="134" t="s">
        <v>139</v>
      </c>
      <c r="C32" s="134" t="s">
        <v>20</v>
      </c>
      <c r="D32" s="2" t="s">
        <v>17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67" t="s">
        <v>81</v>
      </c>
      <c r="V32" s="31">
        <v>0</v>
      </c>
      <c r="W32" s="31">
        <v>0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0"/>
      <c r="AS32" s="70"/>
      <c r="AT32" s="70"/>
      <c r="AU32" s="70"/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</row>
    <row r="33" spans="1:56" ht="12.75">
      <c r="A33" s="145"/>
      <c r="B33" s="134"/>
      <c r="C33" s="134"/>
      <c r="D33" s="2" t="s">
        <v>18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68"/>
      <c r="V33" s="31">
        <v>0</v>
      </c>
      <c r="W33" s="31">
        <v>0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0"/>
      <c r="AS33" s="70"/>
      <c r="AT33" s="70"/>
      <c r="AU33" s="70"/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</row>
    <row r="34" spans="1:56" ht="12.75" customHeight="1">
      <c r="A34" s="145"/>
      <c r="B34" s="137" t="s">
        <v>151</v>
      </c>
      <c r="C34" s="137" t="s">
        <v>142</v>
      </c>
      <c r="D34" s="2" t="s">
        <v>17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67" t="s">
        <v>81</v>
      </c>
      <c r="V34" s="13">
        <v>0</v>
      </c>
      <c r="W34" s="13">
        <v>0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19"/>
      <c r="AS34" s="19"/>
      <c r="AT34" s="169" t="s">
        <v>77</v>
      </c>
      <c r="AU34" s="28"/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ht="12.75">
      <c r="A35" s="145"/>
      <c r="B35" s="137"/>
      <c r="C35" s="137"/>
      <c r="D35" s="2" t="s">
        <v>18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68"/>
      <c r="V35" s="13">
        <v>0</v>
      </c>
      <c r="W35" s="13">
        <v>0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19"/>
      <c r="AS35" s="19"/>
      <c r="AT35" s="170"/>
      <c r="AU35" s="28"/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ht="12.75" customHeight="1">
      <c r="A36" s="145"/>
      <c r="B36" s="135" t="s">
        <v>152</v>
      </c>
      <c r="C36" s="135" t="s">
        <v>153</v>
      </c>
      <c r="D36" s="2" t="s">
        <v>17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38"/>
      <c r="V36" s="38">
        <v>0</v>
      </c>
      <c r="W36" s="38">
        <v>0</v>
      </c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0"/>
      <c r="AS36" s="70"/>
      <c r="AT36" s="242" t="s">
        <v>77</v>
      </c>
      <c r="AU36" s="72"/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</row>
    <row r="37" spans="1:56" ht="12.75">
      <c r="A37" s="145"/>
      <c r="B37" s="136"/>
      <c r="C37" s="136"/>
      <c r="D37" s="2" t="s">
        <v>18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38"/>
      <c r="V37" s="38">
        <v>0</v>
      </c>
      <c r="W37" s="38">
        <v>0</v>
      </c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0"/>
      <c r="AS37" s="70"/>
      <c r="AT37" s="243"/>
      <c r="AU37" s="72"/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</row>
    <row r="38" spans="1:56" ht="12.75" customHeight="1">
      <c r="A38" s="145"/>
      <c r="B38" s="179" t="s">
        <v>118</v>
      </c>
      <c r="C38" s="180" t="s">
        <v>119</v>
      </c>
      <c r="D38" s="41" t="s">
        <v>17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  <c r="V38" s="74">
        <v>0</v>
      </c>
      <c r="W38" s="74">
        <v>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3"/>
      <c r="AS38" s="73"/>
      <c r="AT38" s="81"/>
      <c r="AU38" s="76"/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</row>
    <row r="39" spans="1:56" ht="12.75">
      <c r="A39" s="145"/>
      <c r="B39" s="179"/>
      <c r="C39" s="181"/>
      <c r="D39" s="41" t="s">
        <v>18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74">
        <v>0</v>
      </c>
      <c r="W39" s="74"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  <c r="AS39" s="73"/>
      <c r="AT39" s="81"/>
      <c r="AU39" s="76"/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</row>
    <row r="40" spans="1:56" ht="12.75" customHeight="1">
      <c r="A40" s="145"/>
      <c r="B40" s="134" t="s">
        <v>120</v>
      </c>
      <c r="C40" s="134" t="s">
        <v>91</v>
      </c>
      <c r="D40" s="2" t="s">
        <v>17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3"/>
      <c r="V40" s="13">
        <v>0</v>
      </c>
      <c r="W40" s="13">
        <v>0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9"/>
      <c r="AS40" s="19"/>
      <c r="AT40" s="82"/>
      <c r="AU40" s="28"/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</row>
    <row r="41" spans="1:56" ht="12.75">
      <c r="A41" s="145"/>
      <c r="B41" s="134"/>
      <c r="C41" s="134"/>
      <c r="D41" s="2" t="s">
        <v>18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3"/>
      <c r="V41" s="13">
        <v>0</v>
      </c>
      <c r="W41" s="13">
        <v>0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9"/>
      <c r="AS41" s="19"/>
      <c r="AT41" s="82"/>
      <c r="AU41" s="28"/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</row>
    <row r="42" spans="1:56" ht="12.75">
      <c r="A42" s="145"/>
      <c r="B42" s="134" t="s">
        <v>189</v>
      </c>
      <c r="C42" s="135" t="s">
        <v>190</v>
      </c>
      <c r="D42" s="2" t="s">
        <v>17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3"/>
      <c r="V42" s="13">
        <v>0</v>
      </c>
      <c r="W42" s="13">
        <v>0</v>
      </c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9"/>
      <c r="AS42" s="19"/>
      <c r="AT42" s="244" t="s">
        <v>77</v>
      </c>
      <c r="AU42" s="28"/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</row>
    <row r="43" spans="1:56" ht="12.75">
      <c r="A43" s="145"/>
      <c r="B43" s="134"/>
      <c r="C43" s="136"/>
      <c r="D43" s="2" t="s">
        <v>18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3"/>
      <c r="V43" s="13">
        <v>0</v>
      </c>
      <c r="W43" s="13">
        <v>0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9"/>
      <c r="AS43" s="19"/>
      <c r="AT43" s="245"/>
      <c r="AU43" s="28"/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6" ht="20.25" customHeight="1">
      <c r="A44" s="145"/>
      <c r="B44" s="175" t="s">
        <v>72</v>
      </c>
      <c r="C44" s="176"/>
      <c r="D44" s="17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1</v>
      </c>
      <c r="U44" s="11">
        <v>3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>
        <v>9</v>
      </c>
      <c r="AU44" s="11">
        <v>2</v>
      </c>
      <c r="AV44" s="11"/>
      <c r="AW44" s="11"/>
      <c r="AX44" s="11"/>
      <c r="AY44" s="11"/>
      <c r="AZ44" s="11"/>
      <c r="BA44" s="11"/>
      <c r="BB44" s="11"/>
      <c r="BC44" s="11"/>
      <c r="BD44" s="11"/>
    </row>
  </sheetData>
  <sheetProtection/>
  <mergeCells count="73">
    <mergeCell ref="B42:B43"/>
    <mergeCell ref="C42:C43"/>
    <mergeCell ref="U32:U33"/>
    <mergeCell ref="AT42:AT43"/>
    <mergeCell ref="AZ3:BD3"/>
    <mergeCell ref="AN3:AQ3"/>
    <mergeCell ref="N3:Q3"/>
    <mergeCell ref="AJ3:AL3"/>
    <mergeCell ref="R3:U3"/>
    <mergeCell ref="D3:D7"/>
    <mergeCell ref="E4:BD4"/>
    <mergeCell ref="B40:B41"/>
    <mergeCell ref="C32:C33"/>
    <mergeCell ref="C36:C37"/>
    <mergeCell ref="B38:B39"/>
    <mergeCell ref="B30:B31"/>
    <mergeCell ref="C40:C41"/>
    <mergeCell ref="C34:C35"/>
    <mergeCell ref="B34:B35"/>
    <mergeCell ref="C38:C39"/>
    <mergeCell ref="AR3:AU3"/>
    <mergeCell ref="AW3:AY3"/>
    <mergeCell ref="AA3:AC3"/>
    <mergeCell ref="AE3:AH3"/>
    <mergeCell ref="C3:C7"/>
    <mergeCell ref="B36:B37"/>
    <mergeCell ref="C26:C27"/>
    <mergeCell ref="C10:C11"/>
    <mergeCell ref="W3:Y3"/>
    <mergeCell ref="C12:C13"/>
    <mergeCell ref="T12:T13"/>
    <mergeCell ref="B8:B9"/>
    <mergeCell ref="B10:B11"/>
    <mergeCell ref="A1:BD1"/>
    <mergeCell ref="A3:A7"/>
    <mergeCell ref="B3:B7"/>
    <mergeCell ref="F3:H3"/>
    <mergeCell ref="J3:L3"/>
    <mergeCell ref="B12:B13"/>
    <mergeCell ref="C14:C15"/>
    <mergeCell ref="AT16:AT17"/>
    <mergeCell ref="AT18:AT19"/>
    <mergeCell ref="AT22:AT23"/>
    <mergeCell ref="E6:BD6"/>
    <mergeCell ref="AT10:AT11"/>
    <mergeCell ref="A8:A44"/>
    <mergeCell ref="B44:D44"/>
    <mergeCell ref="C18:C19"/>
    <mergeCell ref="B20:B21"/>
    <mergeCell ref="C20:C21"/>
    <mergeCell ref="C8:C9"/>
    <mergeCell ref="C30:C31"/>
    <mergeCell ref="B24:B25"/>
    <mergeCell ref="B26:B27"/>
    <mergeCell ref="B18:B19"/>
    <mergeCell ref="AT36:AT37"/>
    <mergeCell ref="AT26:AT27"/>
    <mergeCell ref="B28:B29"/>
    <mergeCell ref="C28:C29"/>
    <mergeCell ref="AU12:AU13"/>
    <mergeCell ref="AT20:AT21"/>
    <mergeCell ref="B16:B17"/>
    <mergeCell ref="C16:C17"/>
    <mergeCell ref="B14:B15"/>
    <mergeCell ref="AU28:AU29"/>
    <mergeCell ref="U30:U31"/>
    <mergeCell ref="U34:U35"/>
    <mergeCell ref="AT34:AT35"/>
    <mergeCell ref="B22:B23"/>
    <mergeCell ref="C22:C23"/>
    <mergeCell ref="C24:C25"/>
    <mergeCell ref="B32:B33"/>
    <mergeCell ref="AT24:AT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0"/>
  <sheetViews>
    <sheetView zoomScale="110" zoomScaleNormal="110" zoomScalePageLayoutView="0" workbookViewId="0" topLeftCell="B49">
      <selection activeCell="AU42" sqref="AU42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17.375" style="0" customWidth="1"/>
    <col min="4" max="4" width="6.125" style="0" customWidth="1"/>
    <col min="5" max="20" width="3.375" style="0" customWidth="1"/>
    <col min="21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6" width="2.75390625" style="0" customWidth="1"/>
    <col min="57" max="57" width="4.375" style="10" customWidth="1"/>
    <col min="58" max="60" width="2.75390625" style="0" customWidth="1"/>
  </cols>
  <sheetData>
    <row r="2" spans="1:57" ht="69.75" customHeight="1">
      <c r="A2" s="151" t="s">
        <v>0</v>
      </c>
      <c r="B2" s="151" t="s">
        <v>1</v>
      </c>
      <c r="C2" s="187" t="s">
        <v>2</v>
      </c>
      <c r="D2" s="151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  <c r="BE2" s="140" t="s">
        <v>28</v>
      </c>
    </row>
    <row r="3" spans="1:57" ht="12.75">
      <c r="A3" s="152"/>
      <c r="B3" s="152"/>
      <c r="C3" s="188"/>
      <c r="D3" s="152"/>
      <c r="E3" s="156" t="s">
        <v>15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41"/>
    </row>
    <row r="4" spans="1:57" ht="12.75">
      <c r="A4" s="152"/>
      <c r="B4" s="152"/>
      <c r="C4" s="188"/>
      <c r="D4" s="152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41"/>
    </row>
    <row r="5" spans="1:57" ht="12.75">
      <c r="A5" s="152"/>
      <c r="B5" s="152"/>
      <c r="C5" s="188"/>
      <c r="D5" s="152"/>
      <c r="E5" s="154" t="s">
        <v>26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41"/>
    </row>
    <row r="6" spans="1:57" ht="11.25" customHeight="1">
      <c r="A6" s="153"/>
      <c r="B6" s="153"/>
      <c r="C6" s="189"/>
      <c r="D6" s="153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42"/>
    </row>
    <row r="7" spans="1:57" ht="12.75" customHeight="1">
      <c r="A7" s="190" t="s">
        <v>30</v>
      </c>
      <c r="B7" s="146" t="s">
        <v>129</v>
      </c>
      <c r="C7" s="185" t="s">
        <v>144</v>
      </c>
      <c r="D7" s="121" t="s">
        <v>17</v>
      </c>
      <c r="E7" s="47">
        <f>SUM(E9,E11)</f>
        <v>6</v>
      </c>
      <c r="F7" s="47">
        <f aca="true" t="shared" si="0" ref="F7:T7">SUM(F9,F11)</f>
        <v>6</v>
      </c>
      <c r="G7" s="47">
        <f t="shared" si="0"/>
        <v>6</v>
      </c>
      <c r="H7" s="47">
        <f t="shared" si="0"/>
        <v>6</v>
      </c>
      <c r="I7" s="47">
        <f t="shared" si="0"/>
        <v>6</v>
      </c>
      <c r="J7" s="47">
        <f t="shared" si="0"/>
        <v>6</v>
      </c>
      <c r="K7" s="47">
        <f t="shared" si="0"/>
        <v>6</v>
      </c>
      <c r="L7" s="47">
        <f t="shared" si="0"/>
        <v>6</v>
      </c>
      <c r="M7" s="47">
        <f t="shared" si="0"/>
        <v>6</v>
      </c>
      <c r="N7" s="47">
        <f t="shared" si="0"/>
        <v>6</v>
      </c>
      <c r="O7" s="47">
        <f t="shared" si="0"/>
        <v>6</v>
      </c>
      <c r="P7" s="47">
        <f t="shared" si="0"/>
        <v>6</v>
      </c>
      <c r="Q7" s="47">
        <f t="shared" si="0"/>
        <v>5</v>
      </c>
      <c r="R7" s="47">
        <f t="shared" si="0"/>
        <v>5</v>
      </c>
      <c r="S7" s="47">
        <f t="shared" si="0"/>
        <v>6</v>
      </c>
      <c r="T7" s="47">
        <f t="shared" si="0"/>
        <v>6</v>
      </c>
      <c r="U7" s="47" t="s">
        <v>116</v>
      </c>
      <c r="V7" s="47">
        <v>0</v>
      </c>
      <c r="W7" s="47">
        <v>0</v>
      </c>
      <c r="X7" s="47">
        <f aca="true" t="shared" si="1" ref="X7:AT8">SUM(X9,)</f>
        <v>0</v>
      </c>
      <c r="Y7" s="47">
        <f t="shared" si="1"/>
        <v>0</v>
      </c>
      <c r="Z7" s="47">
        <f t="shared" si="1"/>
        <v>0</v>
      </c>
      <c r="AA7" s="47">
        <f t="shared" si="1"/>
        <v>0</v>
      </c>
      <c r="AB7" s="47">
        <f t="shared" si="1"/>
        <v>0</v>
      </c>
      <c r="AC7" s="47">
        <f t="shared" si="1"/>
        <v>0</v>
      </c>
      <c r="AD7" s="47">
        <f t="shared" si="1"/>
        <v>0</v>
      </c>
      <c r="AE7" s="47">
        <f t="shared" si="1"/>
        <v>0</v>
      </c>
      <c r="AF7" s="47">
        <f t="shared" si="1"/>
        <v>0</v>
      </c>
      <c r="AG7" s="47">
        <f t="shared" si="1"/>
        <v>0</v>
      </c>
      <c r="AH7" s="47">
        <f t="shared" si="1"/>
        <v>0</v>
      </c>
      <c r="AI7" s="47">
        <f t="shared" si="1"/>
        <v>0</v>
      </c>
      <c r="AJ7" s="47">
        <f t="shared" si="1"/>
        <v>0</v>
      </c>
      <c r="AK7" s="47">
        <f t="shared" si="1"/>
        <v>0</v>
      </c>
      <c r="AL7" s="47">
        <f t="shared" si="1"/>
        <v>0</v>
      </c>
      <c r="AM7" s="47">
        <f t="shared" si="1"/>
        <v>0</v>
      </c>
      <c r="AN7" s="47">
        <f t="shared" si="1"/>
        <v>0</v>
      </c>
      <c r="AO7" s="47">
        <f t="shared" si="1"/>
        <v>0</v>
      </c>
      <c r="AP7" s="47">
        <f t="shared" si="1"/>
        <v>0</v>
      </c>
      <c r="AQ7" s="47">
        <f t="shared" si="1"/>
        <v>0</v>
      </c>
      <c r="AR7" s="47">
        <f t="shared" si="1"/>
        <v>0</v>
      </c>
      <c r="AS7" s="47">
        <f t="shared" si="1"/>
        <v>0</v>
      </c>
      <c r="AT7" s="47">
        <f t="shared" si="1"/>
        <v>0</v>
      </c>
      <c r="AU7" s="47" t="s">
        <v>116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f>SUM(E7:BD7)</f>
        <v>94</v>
      </c>
    </row>
    <row r="8" spans="1:57" ht="12.75">
      <c r="A8" s="191"/>
      <c r="B8" s="147"/>
      <c r="C8" s="186"/>
      <c r="D8" s="121" t="s">
        <v>18</v>
      </c>
      <c r="E8" s="47">
        <f>SUM(E10,E12)</f>
        <v>3</v>
      </c>
      <c r="F8" s="47">
        <f aca="true" t="shared" si="2" ref="F8:T8">SUM(F10,F12)</f>
        <v>3</v>
      </c>
      <c r="G8" s="47">
        <f t="shared" si="2"/>
        <v>3</v>
      </c>
      <c r="H8" s="47">
        <f t="shared" si="2"/>
        <v>3</v>
      </c>
      <c r="I8" s="47">
        <f t="shared" si="2"/>
        <v>3</v>
      </c>
      <c r="J8" s="47">
        <f t="shared" si="2"/>
        <v>3</v>
      </c>
      <c r="K8" s="47">
        <f t="shared" si="2"/>
        <v>3</v>
      </c>
      <c r="L8" s="47">
        <f t="shared" si="2"/>
        <v>3</v>
      </c>
      <c r="M8" s="47">
        <f t="shared" si="2"/>
        <v>3</v>
      </c>
      <c r="N8" s="47">
        <f t="shared" si="2"/>
        <v>3</v>
      </c>
      <c r="O8" s="47">
        <f t="shared" si="2"/>
        <v>3</v>
      </c>
      <c r="P8" s="47">
        <f t="shared" si="2"/>
        <v>3</v>
      </c>
      <c r="Q8" s="47">
        <f t="shared" si="2"/>
        <v>2.5</v>
      </c>
      <c r="R8" s="47">
        <f t="shared" si="2"/>
        <v>2.5</v>
      </c>
      <c r="S8" s="47">
        <f t="shared" si="2"/>
        <v>3</v>
      </c>
      <c r="T8" s="47">
        <f t="shared" si="2"/>
        <v>3</v>
      </c>
      <c r="U8" s="47" t="s">
        <v>116</v>
      </c>
      <c r="V8" s="47">
        <v>0</v>
      </c>
      <c r="W8" s="47">
        <v>0</v>
      </c>
      <c r="X8" s="47">
        <f t="shared" si="1"/>
        <v>0</v>
      </c>
      <c r="Y8" s="47">
        <f t="shared" si="1"/>
        <v>0</v>
      </c>
      <c r="Z8" s="47">
        <f t="shared" si="1"/>
        <v>0</v>
      </c>
      <c r="AA8" s="47">
        <f t="shared" si="1"/>
        <v>0</v>
      </c>
      <c r="AB8" s="47">
        <f t="shared" si="1"/>
        <v>0</v>
      </c>
      <c r="AC8" s="47">
        <f t="shared" si="1"/>
        <v>0</v>
      </c>
      <c r="AD8" s="47">
        <f t="shared" si="1"/>
        <v>0</v>
      </c>
      <c r="AE8" s="47">
        <f t="shared" si="1"/>
        <v>0</v>
      </c>
      <c r="AF8" s="47">
        <f t="shared" si="1"/>
        <v>0</v>
      </c>
      <c r="AG8" s="47">
        <f t="shared" si="1"/>
        <v>0</v>
      </c>
      <c r="AH8" s="47">
        <f t="shared" si="1"/>
        <v>0</v>
      </c>
      <c r="AI8" s="47">
        <f t="shared" si="1"/>
        <v>0</v>
      </c>
      <c r="AJ8" s="47">
        <f t="shared" si="1"/>
        <v>0</v>
      </c>
      <c r="AK8" s="47">
        <f t="shared" si="1"/>
        <v>0</v>
      </c>
      <c r="AL8" s="47">
        <f t="shared" si="1"/>
        <v>0</v>
      </c>
      <c r="AM8" s="47">
        <f t="shared" si="1"/>
        <v>0</v>
      </c>
      <c r="AN8" s="47">
        <f t="shared" si="1"/>
        <v>0</v>
      </c>
      <c r="AO8" s="47">
        <f t="shared" si="1"/>
        <v>0</v>
      </c>
      <c r="AP8" s="47">
        <f t="shared" si="1"/>
        <v>0</v>
      </c>
      <c r="AQ8" s="47">
        <f t="shared" si="1"/>
        <v>0</v>
      </c>
      <c r="AR8" s="47">
        <f t="shared" si="1"/>
        <v>0</v>
      </c>
      <c r="AS8" s="47">
        <f t="shared" si="1"/>
        <v>0</v>
      </c>
      <c r="AT8" s="47">
        <f t="shared" si="1"/>
        <v>0</v>
      </c>
      <c r="AU8" s="47" t="s">
        <v>116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f>SUM(E8:BD8)</f>
        <v>47</v>
      </c>
    </row>
    <row r="9" spans="1:57" ht="12.75" customHeight="1">
      <c r="A9" s="191"/>
      <c r="B9" s="134" t="s">
        <v>138</v>
      </c>
      <c r="C9" s="135" t="s">
        <v>150</v>
      </c>
      <c r="D9" s="2" t="s">
        <v>17</v>
      </c>
      <c r="E9" s="40">
        <v>3</v>
      </c>
      <c r="F9" s="40">
        <v>3</v>
      </c>
      <c r="G9" s="40">
        <v>3</v>
      </c>
      <c r="H9" s="40">
        <v>3</v>
      </c>
      <c r="I9" s="40">
        <v>3</v>
      </c>
      <c r="J9" s="40">
        <v>3</v>
      </c>
      <c r="K9" s="40">
        <v>3</v>
      </c>
      <c r="L9" s="40">
        <v>3</v>
      </c>
      <c r="M9" s="40">
        <v>3</v>
      </c>
      <c r="N9" s="40">
        <v>3</v>
      </c>
      <c r="O9" s="40">
        <v>3</v>
      </c>
      <c r="P9" s="40">
        <v>3</v>
      </c>
      <c r="Q9" s="40">
        <v>2</v>
      </c>
      <c r="R9" s="40">
        <v>2</v>
      </c>
      <c r="S9" s="40">
        <v>3</v>
      </c>
      <c r="T9" s="40">
        <v>3</v>
      </c>
      <c r="U9" s="30" t="s">
        <v>116</v>
      </c>
      <c r="V9" s="32">
        <v>0</v>
      </c>
      <c r="W9" s="32">
        <v>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4" t="s">
        <v>117</v>
      </c>
      <c r="AR9" s="44" t="s">
        <v>117</v>
      </c>
      <c r="AS9" s="44" t="s">
        <v>117</v>
      </c>
      <c r="AT9" s="44" t="s">
        <v>117</v>
      </c>
      <c r="AU9" s="34" t="s">
        <v>116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246">
        <f>SUM(E9:BD9)</f>
        <v>46</v>
      </c>
    </row>
    <row r="10" spans="1:57" ht="11.25" customHeight="1">
      <c r="A10" s="191"/>
      <c r="B10" s="134"/>
      <c r="C10" s="136"/>
      <c r="D10" s="2" t="s">
        <v>18</v>
      </c>
      <c r="E10" s="40">
        <v>1.5</v>
      </c>
      <c r="F10" s="40">
        <v>1.5</v>
      </c>
      <c r="G10" s="40">
        <v>1.5</v>
      </c>
      <c r="H10" s="40">
        <v>1.5</v>
      </c>
      <c r="I10" s="40">
        <v>1.5</v>
      </c>
      <c r="J10" s="40">
        <v>1.5</v>
      </c>
      <c r="K10" s="40">
        <v>1.5</v>
      </c>
      <c r="L10" s="40">
        <v>1.5</v>
      </c>
      <c r="M10" s="40">
        <v>1.5</v>
      </c>
      <c r="N10" s="40">
        <v>1.5</v>
      </c>
      <c r="O10" s="40">
        <v>1.5</v>
      </c>
      <c r="P10" s="40">
        <v>1.5</v>
      </c>
      <c r="Q10" s="40">
        <v>1</v>
      </c>
      <c r="R10" s="40">
        <v>1</v>
      </c>
      <c r="S10" s="40">
        <v>1.5</v>
      </c>
      <c r="T10" s="40">
        <v>1.5</v>
      </c>
      <c r="U10" s="30" t="s">
        <v>116</v>
      </c>
      <c r="V10" s="32">
        <v>0</v>
      </c>
      <c r="W10" s="32">
        <v>0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4" t="s">
        <v>117</v>
      </c>
      <c r="AR10" s="44" t="s">
        <v>117</v>
      </c>
      <c r="AS10" s="44" t="s">
        <v>117</v>
      </c>
      <c r="AT10" s="44" t="s">
        <v>117</v>
      </c>
      <c r="AU10" s="34" t="s">
        <v>116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9">
        <f>SUM(E10:BD10)</f>
        <v>23</v>
      </c>
    </row>
    <row r="11" spans="1:57" ht="11.25" customHeight="1">
      <c r="A11" s="191"/>
      <c r="B11" s="134" t="s">
        <v>139</v>
      </c>
      <c r="C11" s="135" t="s">
        <v>20</v>
      </c>
      <c r="D11" s="2" t="s">
        <v>17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0">
        <v>3</v>
      </c>
      <c r="U11" s="30" t="s">
        <v>116</v>
      </c>
      <c r="V11" s="32">
        <v>0</v>
      </c>
      <c r="W11" s="32">
        <v>0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4" t="s">
        <v>117</v>
      </c>
      <c r="AR11" s="44" t="s">
        <v>117</v>
      </c>
      <c r="AS11" s="44" t="s">
        <v>117</v>
      </c>
      <c r="AT11" s="44" t="s">
        <v>117</v>
      </c>
      <c r="AU11" s="34" t="s">
        <v>116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246">
        <f>SUM(E11:BD11)</f>
        <v>48</v>
      </c>
    </row>
    <row r="12" spans="1:57" ht="11.25" customHeight="1">
      <c r="A12" s="191"/>
      <c r="B12" s="134"/>
      <c r="C12" s="136"/>
      <c r="D12" s="2" t="s">
        <v>18</v>
      </c>
      <c r="E12" s="40">
        <v>1.5</v>
      </c>
      <c r="F12" s="40">
        <v>1.5</v>
      </c>
      <c r="G12" s="40">
        <v>1.5</v>
      </c>
      <c r="H12" s="40">
        <v>1.5</v>
      </c>
      <c r="I12" s="40">
        <v>1.5</v>
      </c>
      <c r="J12" s="40">
        <v>1.5</v>
      </c>
      <c r="K12" s="40">
        <v>1.5</v>
      </c>
      <c r="L12" s="40">
        <v>1.5</v>
      </c>
      <c r="M12" s="40">
        <v>1.5</v>
      </c>
      <c r="N12" s="40">
        <v>1.5</v>
      </c>
      <c r="O12" s="40">
        <v>1.5</v>
      </c>
      <c r="P12" s="40">
        <v>1.5</v>
      </c>
      <c r="Q12" s="40">
        <v>1.5</v>
      </c>
      <c r="R12" s="40">
        <v>1.5</v>
      </c>
      <c r="S12" s="40">
        <v>1.5</v>
      </c>
      <c r="T12" s="40">
        <v>1.5</v>
      </c>
      <c r="U12" s="30" t="s">
        <v>116</v>
      </c>
      <c r="V12" s="32">
        <v>0</v>
      </c>
      <c r="W12" s="32">
        <v>0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4" t="s">
        <v>117</v>
      </c>
      <c r="AR12" s="44" t="s">
        <v>117</v>
      </c>
      <c r="AS12" s="44" t="s">
        <v>117</v>
      </c>
      <c r="AT12" s="44" t="s">
        <v>117</v>
      </c>
      <c r="AU12" s="34" t="s">
        <v>116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9">
        <f>SUM(E12:BD12)</f>
        <v>24</v>
      </c>
    </row>
    <row r="13" spans="1:57" s="10" customFormat="1" ht="13.5" customHeight="1">
      <c r="A13" s="191"/>
      <c r="B13" s="182" t="s">
        <v>31</v>
      </c>
      <c r="C13" s="146" t="s">
        <v>50</v>
      </c>
      <c r="D13" s="121" t="s">
        <v>17</v>
      </c>
      <c r="E13" s="105">
        <f>SUM(E15,E17,E19,E21,E23)</f>
        <v>13</v>
      </c>
      <c r="F13" s="105">
        <f aca="true" t="shared" si="3" ref="F13:T13">SUM(F15,F17,F19,F21,F23)</f>
        <v>13</v>
      </c>
      <c r="G13" s="105">
        <f t="shared" si="3"/>
        <v>13</v>
      </c>
      <c r="H13" s="105">
        <f t="shared" si="3"/>
        <v>13</v>
      </c>
      <c r="I13" s="105">
        <f t="shared" si="3"/>
        <v>13</v>
      </c>
      <c r="J13" s="105">
        <f t="shared" si="3"/>
        <v>13</v>
      </c>
      <c r="K13" s="105">
        <f t="shared" si="3"/>
        <v>13</v>
      </c>
      <c r="L13" s="105">
        <f t="shared" si="3"/>
        <v>13</v>
      </c>
      <c r="M13" s="105">
        <f t="shared" si="3"/>
        <v>13</v>
      </c>
      <c r="N13" s="105">
        <f t="shared" si="3"/>
        <v>13</v>
      </c>
      <c r="O13" s="105">
        <f t="shared" si="3"/>
        <v>13</v>
      </c>
      <c r="P13" s="105">
        <f t="shared" si="3"/>
        <v>13</v>
      </c>
      <c r="Q13" s="105">
        <f t="shared" si="3"/>
        <v>13</v>
      </c>
      <c r="R13" s="105">
        <f t="shared" si="3"/>
        <v>13</v>
      </c>
      <c r="S13" s="105">
        <f t="shared" si="3"/>
        <v>13</v>
      </c>
      <c r="T13" s="105">
        <f t="shared" si="3"/>
        <v>13</v>
      </c>
      <c r="U13" s="47" t="s">
        <v>116</v>
      </c>
      <c r="V13" s="47">
        <f>SUM(V15,V17,V19)</f>
        <v>0</v>
      </c>
      <c r="W13" s="47">
        <f>SUM(W15,W17,W19)</f>
        <v>0</v>
      </c>
      <c r="X13" s="105">
        <f aca="true" t="shared" si="4" ref="X13:AP13">SUM(X15,X17,X19,X21,X23)</f>
        <v>4</v>
      </c>
      <c r="Y13" s="105">
        <f t="shared" si="4"/>
        <v>4</v>
      </c>
      <c r="Z13" s="105">
        <f t="shared" si="4"/>
        <v>4</v>
      </c>
      <c r="AA13" s="105">
        <f t="shared" si="4"/>
        <v>4</v>
      </c>
      <c r="AB13" s="105">
        <f t="shared" si="4"/>
        <v>4</v>
      </c>
      <c r="AC13" s="105">
        <f t="shared" si="4"/>
        <v>4</v>
      </c>
      <c r="AD13" s="105">
        <f t="shared" si="4"/>
        <v>4</v>
      </c>
      <c r="AE13" s="105">
        <f t="shared" si="4"/>
        <v>4</v>
      </c>
      <c r="AF13" s="105">
        <f t="shared" si="4"/>
        <v>4</v>
      </c>
      <c r="AG13" s="105">
        <f t="shared" si="4"/>
        <v>4</v>
      </c>
      <c r="AH13" s="105">
        <f t="shared" si="4"/>
        <v>4</v>
      </c>
      <c r="AI13" s="105">
        <f t="shared" si="4"/>
        <v>4</v>
      </c>
      <c r="AJ13" s="105">
        <f t="shared" si="4"/>
        <v>4</v>
      </c>
      <c r="AK13" s="105">
        <f t="shared" si="4"/>
        <v>4</v>
      </c>
      <c r="AL13" s="105">
        <f t="shared" si="4"/>
        <v>4</v>
      </c>
      <c r="AM13" s="105">
        <f t="shared" si="4"/>
        <v>4</v>
      </c>
      <c r="AN13" s="105">
        <f t="shared" si="4"/>
        <v>4</v>
      </c>
      <c r="AO13" s="105">
        <f t="shared" si="4"/>
        <v>4</v>
      </c>
      <c r="AP13" s="105">
        <f t="shared" si="4"/>
        <v>4</v>
      </c>
      <c r="AQ13" s="47">
        <v>0</v>
      </c>
      <c r="AR13" s="47">
        <v>0</v>
      </c>
      <c r="AS13" s="47">
        <v>0</v>
      </c>
      <c r="AT13" s="47">
        <v>0</v>
      </c>
      <c r="AU13" s="47" t="s">
        <v>116</v>
      </c>
      <c r="AV13" s="47">
        <f aca="true" t="shared" si="5" ref="AV13:BD13">SUM(AV15,AV17,AV19)</f>
        <v>0</v>
      </c>
      <c r="AW13" s="47">
        <f t="shared" si="5"/>
        <v>0</v>
      </c>
      <c r="AX13" s="47">
        <f t="shared" si="5"/>
        <v>0</v>
      </c>
      <c r="AY13" s="47">
        <f t="shared" si="5"/>
        <v>0</v>
      </c>
      <c r="AZ13" s="47">
        <f t="shared" si="5"/>
        <v>0</v>
      </c>
      <c r="BA13" s="47">
        <f t="shared" si="5"/>
        <v>0</v>
      </c>
      <c r="BB13" s="47">
        <f t="shared" si="5"/>
        <v>0</v>
      </c>
      <c r="BC13" s="47">
        <f t="shared" si="5"/>
        <v>0</v>
      </c>
      <c r="BD13" s="47">
        <f t="shared" si="5"/>
        <v>0</v>
      </c>
      <c r="BE13" s="47">
        <f aca="true" t="shared" si="6" ref="BE13:BE57">SUM(E13:BD13)</f>
        <v>284</v>
      </c>
    </row>
    <row r="14" spans="1:57" s="10" customFormat="1" ht="12.75">
      <c r="A14" s="191"/>
      <c r="B14" s="182"/>
      <c r="C14" s="147"/>
      <c r="D14" s="121" t="s">
        <v>18</v>
      </c>
      <c r="E14" s="124">
        <f>+E18+E20+E16+E22+E24</f>
        <v>6.6</v>
      </c>
      <c r="F14" s="124">
        <f aca="true" t="shared" si="7" ref="F14:T14">+F18+F20+F16+F22+F24</f>
        <v>6.6</v>
      </c>
      <c r="G14" s="124">
        <f t="shared" si="7"/>
        <v>6.6</v>
      </c>
      <c r="H14" s="124">
        <f t="shared" si="7"/>
        <v>6.6</v>
      </c>
      <c r="I14" s="124">
        <f t="shared" si="7"/>
        <v>6.7</v>
      </c>
      <c r="J14" s="124">
        <f t="shared" si="7"/>
        <v>6.7</v>
      </c>
      <c r="K14" s="124">
        <f t="shared" si="7"/>
        <v>6.7</v>
      </c>
      <c r="L14" s="124">
        <f t="shared" si="7"/>
        <v>6.7</v>
      </c>
      <c r="M14" s="124">
        <f t="shared" si="7"/>
        <v>6.7</v>
      </c>
      <c r="N14" s="124">
        <f t="shared" si="7"/>
        <v>6.7</v>
      </c>
      <c r="O14" s="124">
        <f t="shared" si="7"/>
        <v>6.7</v>
      </c>
      <c r="P14" s="124">
        <f t="shared" si="7"/>
        <v>6.7</v>
      </c>
      <c r="Q14" s="124">
        <f t="shared" si="7"/>
        <v>6.8</v>
      </c>
      <c r="R14" s="124">
        <f t="shared" si="7"/>
        <v>6.8</v>
      </c>
      <c r="S14" s="124">
        <f t="shared" si="7"/>
        <v>6.7</v>
      </c>
      <c r="T14" s="124">
        <f t="shared" si="7"/>
        <v>6.7</v>
      </c>
      <c r="U14" s="47" t="s">
        <v>116</v>
      </c>
      <c r="V14" s="47">
        <v>0</v>
      </c>
      <c r="W14" s="47">
        <v>0</v>
      </c>
      <c r="X14" s="124">
        <f aca="true" t="shared" si="8" ref="X14:AP14">+X18+X20+X16+X22+X24</f>
        <v>2</v>
      </c>
      <c r="Y14" s="124">
        <f t="shared" si="8"/>
        <v>2</v>
      </c>
      <c r="Z14" s="124">
        <f t="shared" si="8"/>
        <v>2</v>
      </c>
      <c r="AA14" s="124">
        <f t="shared" si="8"/>
        <v>2</v>
      </c>
      <c r="AB14" s="124">
        <f t="shared" si="8"/>
        <v>2</v>
      </c>
      <c r="AC14" s="124">
        <f t="shared" si="8"/>
        <v>2</v>
      </c>
      <c r="AD14" s="124">
        <f t="shared" si="8"/>
        <v>2</v>
      </c>
      <c r="AE14" s="124">
        <f t="shared" si="8"/>
        <v>2</v>
      </c>
      <c r="AF14" s="124">
        <f t="shared" si="8"/>
        <v>2</v>
      </c>
      <c r="AG14" s="124">
        <f t="shared" si="8"/>
        <v>2</v>
      </c>
      <c r="AH14" s="124">
        <f t="shared" si="8"/>
        <v>2</v>
      </c>
      <c r="AI14" s="124">
        <f t="shared" si="8"/>
        <v>2</v>
      </c>
      <c r="AJ14" s="124">
        <f t="shared" si="8"/>
        <v>2</v>
      </c>
      <c r="AK14" s="124">
        <f t="shared" si="8"/>
        <v>2</v>
      </c>
      <c r="AL14" s="124">
        <f t="shared" si="8"/>
        <v>2</v>
      </c>
      <c r="AM14" s="124">
        <f t="shared" si="8"/>
        <v>2</v>
      </c>
      <c r="AN14" s="124">
        <f t="shared" si="8"/>
        <v>2</v>
      </c>
      <c r="AO14" s="124">
        <f t="shared" si="8"/>
        <v>2</v>
      </c>
      <c r="AP14" s="124">
        <f t="shared" si="8"/>
        <v>2</v>
      </c>
      <c r="AQ14" s="47">
        <v>0</v>
      </c>
      <c r="AR14" s="47">
        <v>0</v>
      </c>
      <c r="AS14" s="47">
        <v>0</v>
      </c>
      <c r="AT14" s="47">
        <v>0</v>
      </c>
      <c r="AU14" s="47" t="s">
        <v>116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f t="shared" si="6"/>
        <v>145</v>
      </c>
    </row>
    <row r="15" spans="1:57" ht="12" customHeight="1">
      <c r="A15" s="191"/>
      <c r="B15" s="134" t="s">
        <v>51</v>
      </c>
      <c r="C15" s="135" t="s">
        <v>52</v>
      </c>
      <c r="D15" s="7" t="s">
        <v>17</v>
      </c>
      <c r="E15" s="40">
        <v>3</v>
      </c>
      <c r="F15" s="40">
        <v>3</v>
      </c>
      <c r="G15" s="40">
        <v>3</v>
      </c>
      <c r="H15" s="40">
        <v>3</v>
      </c>
      <c r="I15" s="40">
        <v>3</v>
      </c>
      <c r="J15" s="40">
        <v>3</v>
      </c>
      <c r="K15" s="40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40">
        <v>3</v>
      </c>
      <c r="R15" s="40">
        <v>3</v>
      </c>
      <c r="S15" s="40">
        <v>3</v>
      </c>
      <c r="T15" s="40">
        <v>3</v>
      </c>
      <c r="U15" s="30" t="s">
        <v>116</v>
      </c>
      <c r="V15" s="32">
        <v>0</v>
      </c>
      <c r="W15" s="32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3"/>
      <c r="AM15" s="12"/>
      <c r="AN15" s="12"/>
      <c r="AO15" s="12"/>
      <c r="AP15" s="12"/>
      <c r="AQ15" s="44" t="s">
        <v>117</v>
      </c>
      <c r="AR15" s="44" t="s">
        <v>117</v>
      </c>
      <c r="AS15" s="44" t="s">
        <v>117</v>
      </c>
      <c r="AT15" s="44" t="s">
        <v>117</v>
      </c>
      <c r="AU15" s="34" t="s">
        <v>116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246">
        <f t="shared" si="6"/>
        <v>48</v>
      </c>
    </row>
    <row r="16" spans="1:57" ht="12" customHeight="1">
      <c r="A16" s="191"/>
      <c r="B16" s="134"/>
      <c r="C16" s="136"/>
      <c r="D16" s="7" t="s">
        <v>18</v>
      </c>
      <c r="E16" s="40">
        <v>0.6</v>
      </c>
      <c r="F16" s="40">
        <v>0.6</v>
      </c>
      <c r="G16" s="40">
        <v>0.6</v>
      </c>
      <c r="H16" s="40">
        <v>0.6</v>
      </c>
      <c r="I16" s="40">
        <v>0.6</v>
      </c>
      <c r="J16" s="40">
        <v>0.6</v>
      </c>
      <c r="K16" s="40">
        <v>0.6</v>
      </c>
      <c r="L16" s="40">
        <v>0.6</v>
      </c>
      <c r="M16" s="40">
        <v>0.6</v>
      </c>
      <c r="N16" s="40">
        <v>0.6</v>
      </c>
      <c r="O16" s="40">
        <v>0.6</v>
      </c>
      <c r="P16" s="40">
        <v>0.6</v>
      </c>
      <c r="Q16" s="40">
        <v>0.7</v>
      </c>
      <c r="R16" s="40">
        <v>0.7</v>
      </c>
      <c r="S16" s="40">
        <v>0.7</v>
      </c>
      <c r="T16" s="40">
        <v>0.7</v>
      </c>
      <c r="U16" s="30" t="s">
        <v>116</v>
      </c>
      <c r="V16" s="32">
        <v>0</v>
      </c>
      <c r="W16" s="32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44" t="s">
        <v>117</v>
      </c>
      <c r="AR16" s="44" t="s">
        <v>117</v>
      </c>
      <c r="AS16" s="44" t="s">
        <v>117</v>
      </c>
      <c r="AT16" s="44" t="s">
        <v>117</v>
      </c>
      <c r="AU16" s="34" t="s">
        <v>116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9">
        <f t="shared" si="6"/>
        <v>9.999999999999996</v>
      </c>
    </row>
    <row r="17" spans="1:57" ht="12.75">
      <c r="A17" s="191"/>
      <c r="B17" s="134" t="s">
        <v>32</v>
      </c>
      <c r="C17" s="134" t="s">
        <v>112</v>
      </c>
      <c r="D17" s="7" t="s">
        <v>17</v>
      </c>
      <c r="E17" s="40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  <c r="K17" s="40">
        <v>3</v>
      </c>
      <c r="L17" s="40">
        <v>3</v>
      </c>
      <c r="M17" s="40">
        <v>3</v>
      </c>
      <c r="N17" s="40">
        <v>3</v>
      </c>
      <c r="O17" s="40">
        <v>3</v>
      </c>
      <c r="P17" s="40">
        <v>3</v>
      </c>
      <c r="Q17" s="40">
        <v>3</v>
      </c>
      <c r="R17" s="40">
        <v>3</v>
      </c>
      <c r="S17" s="40">
        <v>3</v>
      </c>
      <c r="T17" s="40">
        <v>3</v>
      </c>
      <c r="U17" s="30" t="s">
        <v>116</v>
      </c>
      <c r="V17" s="32">
        <v>0</v>
      </c>
      <c r="W17" s="32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/>
      <c r="AI17" s="12"/>
      <c r="AJ17" s="12"/>
      <c r="AK17" s="12"/>
      <c r="AL17" s="13"/>
      <c r="AM17" s="12"/>
      <c r="AN17" s="12"/>
      <c r="AO17" s="12"/>
      <c r="AP17" s="12"/>
      <c r="AQ17" s="44" t="s">
        <v>117</v>
      </c>
      <c r="AR17" s="44" t="s">
        <v>117</v>
      </c>
      <c r="AS17" s="44" t="s">
        <v>117</v>
      </c>
      <c r="AT17" s="44" t="s">
        <v>117</v>
      </c>
      <c r="AU17" s="34" t="s">
        <v>116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246">
        <f t="shared" si="6"/>
        <v>48</v>
      </c>
    </row>
    <row r="18" spans="1:57" ht="10.5" customHeight="1">
      <c r="A18" s="191"/>
      <c r="B18" s="134"/>
      <c r="C18" s="134"/>
      <c r="D18" s="7" t="s">
        <v>18</v>
      </c>
      <c r="E18" s="40">
        <v>0.7</v>
      </c>
      <c r="F18" s="40">
        <v>0.7</v>
      </c>
      <c r="G18" s="40">
        <v>0.7</v>
      </c>
      <c r="H18" s="40">
        <v>0.7</v>
      </c>
      <c r="I18" s="40">
        <v>0.7</v>
      </c>
      <c r="J18" s="40">
        <v>0.7</v>
      </c>
      <c r="K18" s="40">
        <v>0.7</v>
      </c>
      <c r="L18" s="40">
        <v>0.7</v>
      </c>
      <c r="M18" s="40">
        <v>0.7</v>
      </c>
      <c r="N18" s="40">
        <v>0.7</v>
      </c>
      <c r="O18" s="40">
        <v>0.7</v>
      </c>
      <c r="P18" s="40">
        <v>0.7</v>
      </c>
      <c r="Q18" s="40">
        <v>0.7</v>
      </c>
      <c r="R18" s="40">
        <v>0.7</v>
      </c>
      <c r="S18" s="40">
        <v>0.6</v>
      </c>
      <c r="T18" s="40">
        <v>0.6</v>
      </c>
      <c r="U18" s="30" t="s">
        <v>116</v>
      </c>
      <c r="V18" s="32">
        <v>0</v>
      </c>
      <c r="W18" s="32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44" t="s">
        <v>117</v>
      </c>
      <c r="AR18" s="44" t="s">
        <v>117</v>
      </c>
      <c r="AS18" s="44" t="s">
        <v>117</v>
      </c>
      <c r="AT18" s="44" t="s">
        <v>117</v>
      </c>
      <c r="AU18" s="34" t="s">
        <v>116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9">
        <f t="shared" si="6"/>
        <v>10.999999999999998</v>
      </c>
    </row>
    <row r="19" spans="1:57" ht="12.75">
      <c r="A19" s="191"/>
      <c r="B19" s="134" t="s">
        <v>33</v>
      </c>
      <c r="C19" s="134" t="s">
        <v>20</v>
      </c>
      <c r="D19" s="7" t="s">
        <v>17</v>
      </c>
      <c r="E19" s="40">
        <v>3</v>
      </c>
      <c r="F19" s="40">
        <v>3</v>
      </c>
      <c r="G19" s="40">
        <v>3</v>
      </c>
      <c r="H19" s="40">
        <v>3</v>
      </c>
      <c r="I19" s="40">
        <v>3</v>
      </c>
      <c r="J19" s="40">
        <v>3</v>
      </c>
      <c r="K19" s="40">
        <v>3</v>
      </c>
      <c r="L19" s="40">
        <v>3</v>
      </c>
      <c r="M19" s="40">
        <v>3</v>
      </c>
      <c r="N19" s="40">
        <v>3</v>
      </c>
      <c r="O19" s="40">
        <v>3</v>
      </c>
      <c r="P19" s="40">
        <v>3</v>
      </c>
      <c r="Q19" s="40">
        <v>3</v>
      </c>
      <c r="R19" s="40">
        <v>3</v>
      </c>
      <c r="S19" s="40">
        <v>3</v>
      </c>
      <c r="T19" s="40">
        <v>3</v>
      </c>
      <c r="U19" s="30" t="s">
        <v>116</v>
      </c>
      <c r="V19" s="32">
        <v>0</v>
      </c>
      <c r="W19" s="32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/>
      <c r="AI19" s="12"/>
      <c r="AJ19" s="12"/>
      <c r="AK19" s="12"/>
      <c r="AL19" s="13"/>
      <c r="AM19" s="12"/>
      <c r="AN19" s="12"/>
      <c r="AO19" s="12"/>
      <c r="AP19" s="12"/>
      <c r="AQ19" s="44" t="s">
        <v>117</v>
      </c>
      <c r="AR19" s="44" t="s">
        <v>117</v>
      </c>
      <c r="AS19" s="44" t="s">
        <v>117</v>
      </c>
      <c r="AT19" s="44" t="s">
        <v>117</v>
      </c>
      <c r="AU19" s="34" t="s">
        <v>116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246">
        <f t="shared" si="6"/>
        <v>48</v>
      </c>
    </row>
    <row r="20" spans="1:57" ht="10.5" customHeight="1">
      <c r="A20" s="191"/>
      <c r="B20" s="134"/>
      <c r="C20" s="134"/>
      <c r="D20" s="7" t="s">
        <v>18</v>
      </c>
      <c r="E20" s="12">
        <v>0.3</v>
      </c>
      <c r="F20" s="12">
        <v>0.3</v>
      </c>
      <c r="G20" s="12">
        <v>0.3</v>
      </c>
      <c r="H20" s="12">
        <v>0.3</v>
      </c>
      <c r="I20" s="12">
        <v>0.4</v>
      </c>
      <c r="J20" s="12">
        <v>0.4</v>
      </c>
      <c r="K20" s="12">
        <v>0.4</v>
      </c>
      <c r="L20" s="12">
        <v>0.4</v>
      </c>
      <c r="M20" s="12">
        <v>0.4</v>
      </c>
      <c r="N20" s="12">
        <v>0.4</v>
      </c>
      <c r="O20" s="12">
        <v>0.4</v>
      </c>
      <c r="P20" s="12">
        <v>0.4</v>
      </c>
      <c r="Q20" s="12">
        <v>0.4</v>
      </c>
      <c r="R20" s="12">
        <v>0.4</v>
      </c>
      <c r="S20" s="12">
        <v>0.4</v>
      </c>
      <c r="T20" s="12">
        <v>0.4</v>
      </c>
      <c r="U20" s="30" t="s">
        <v>116</v>
      </c>
      <c r="V20" s="32">
        <v>0</v>
      </c>
      <c r="W20" s="32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3"/>
      <c r="AM20" s="12"/>
      <c r="AN20" s="12"/>
      <c r="AO20" s="12"/>
      <c r="AP20" s="12"/>
      <c r="AQ20" s="44" t="s">
        <v>117</v>
      </c>
      <c r="AR20" s="44" t="s">
        <v>117</v>
      </c>
      <c r="AS20" s="44" t="s">
        <v>117</v>
      </c>
      <c r="AT20" s="44" t="s">
        <v>117</v>
      </c>
      <c r="AU20" s="34" t="s">
        <v>116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9">
        <f t="shared" si="6"/>
        <v>6.000000000000001</v>
      </c>
    </row>
    <row r="21" spans="1:57" ht="10.5" customHeight="1">
      <c r="A21" s="191"/>
      <c r="B21" s="134" t="s">
        <v>34</v>
      </c>
      <c r="C21" s="135" t="s">
        <v>19</v>
      </c>
      <c r="D21" s="7" t="s">
        <v>17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30" t="s">
        <v>116</v>
      </c>
      <c r="V21" s="32">
        <v>0</v>
      </c>
      <c r="W21" s="32">
        <v>0</v>
      </c>
      <c r="X21" s="12">
        <v>2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44" t="s">
        <v>117</v>
      </c>
      <c r="AR21" s="44" t="s">
        <v>117</v>
      </c>
      <c r="AS21" s="44" t="s">
        <v>117</v>
      </c>
      <c r="AT21" s="44" t="s">
        <v>117</v>
      </c>
      <c r="AU21" s="34" t="s">
        <v>116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246">
        <f t="shared" si="6"/>
        <v>70</v>
      </c>
    </row>
    <row r="22" spans="1:57" ht="10.5" customHeight="1">
      <c r="A22" s="191"/>
      <c r="B22" s="134"/>
      <c r="C22" s="136"/>
      <c r="D22" s="7" t="s">
        <v>18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30" t="s">
        <v>116</v>
      </c>
      <c r="V22" s="32">
        <v>0</v>
      </c>
      <c r="W22" s="32">
        <v>0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12">
        <v>1</v>
      </c>
      <c r="AM22" s="12">
        <v>1</v>
      </c>
      <c r="AN22" s="12">
        <v>1</v>
      </c>
      <c r="AO22" s="12">
        <v>1</v>
      </c>
      <c r="AP22" s="12">
        <v>1</v>
      </c>
      <c r="AQ22" s="44" t="s">
        <v>117</v>
      </c>
      <c r="AR22" s="44" t="s">
        <v>117</v>
      </c>
      <c r="AS22" s="44" t="s">
        <v>117</v>
      </c>
      <c r="AT22" s="44" t="s">
        <v>117</v>
      </c>
      <c r="AU22" s="34" t="s">
        <v>116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9">
        <f t="shared" si="6"/>
        <v>35</v>
      </c>
    </row>
    <row r="23" spans="1:57" ht="10.5" customHeight="1">
      <c r="A23" s="191"/>
      <c r="B23" s="134" t="s">
        <v>64</v>
      </c>
      <c r="C23" s="135" t="s">
        <v>21</v>
      </c>
      <c r="D23" s="7" t="s">
        <v>17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30" t="s">
        <v>116</v>
      </c>
      <c r="V23" s="32">
        <v>0</v>
      </c>
      <c r="W23" s="32">
        <v>0</v>
      </c>
      <c r="X23" s="12">
        <v>2</v>
      </c>
      <c r="Y23" s="12">
        <v>2</v>
      </c>
      <c r="Z23" s="12">
        <v>2</v>
      </c>
      <c r="AA23" s="12">
        <v>2</v>
      </c>
      <c r="AB23" s="12">
        <v>2</v>
      </c>
      <c r="AC23" s="12">
        <v>2</v>
      </c>
      <c r="AD23" s="12">
        <v>2</v>
      </c>
      <c r="AE23" s="12">
        <v>2</v>
      </c>
      <c r="AF23" s="12">
        <v>2</v>
      </c>
      <c r="AG23" s="12">
        <v>2</v>
      </c>
      <c r="AH23" s="12">
        <v>2</v>
      </c>
      <c r="AI23" s="12">
        <v>2</v>
      </c>
      <c r="AJ23" s="12">
        <v>2</v>
      </c>
      <c r="AK23" s="12">
        <v>2</v>
      </c>
      <c r="AL23" s="12">
        <v>2</v>
      </c>
      <c r="AM23" s="12">
        <v>2</v>
      </c>
      <c r="AN23" s="12">
        <v>2</v>
      </c>
      <c r="AO23" s="12">
        <v>2</v>
      </c>
      <c r="AP23" s="12">
        <v>2</v>
      </c>
      <c r="AQ23" s="44" t="s">
        <v>117</v>
      </c>
      <c r="AR23" s="44" t="s">
        <v>117</v>
      </c>
      <c r="AS23" s="44" t="s">
        <v>117</v>
      </c>
      <c r="AT23" s="44" t="s">
        <v>117</v>
      </c>
      <c r="AU23" s="34" t="s">
        <v>116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246">
        <f t="shared" si="6"/>
        <v>70</v>
      </c>
    </row>
    <row r="24" spans="1:57" ht="10.5" customHeight="1">
      <c r="A24" s="191"/>
      <c r="B24" s="134"/>
      <c r="C24" s="136"/>
      <c r="D24" s="7" t="s">
        <v>18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>
        <v>4</v>
      </c>
      <c r="T24" s="12">
        <v>4</v>
      </c>
      <c r="U24" s="30" t="s">
        <v>116</v>
      </c>
      <c r="V24" s="32">
        <v>0</v>
      </c>
      <c r="W24" s="32">
        <v>0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44" t="s">
        <v>117</v>
      </c>
      <c r="AR24" s="44" t="s">
        <v>117</v>
      </c>
      <c r="AS24" s="44" t="s">
        <v>117</v>
      </c>
      <c r="AT24" s="44" t="s">
        <v>117</v>
      </c>
      <c r="AU24" s="34" t="s">
        <v>116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9">
        <f t="shared" si="6"/>
        <v>83</v>
      </c>
    </row>
    <row r="25" spans="1:57" s="10" customFormat="1" ht="12" customHeight="1">
      <c r="A25" s="191"/>
      <c r="B25" s="194" t="s">
        <v>35</v>
      </c>
      <c r="C25" s="146" t="s">
        <v>36</v>
      </c>
      <c r="D25" s="121" t="s">
        <v>17</v>
      </c>
      <c r="E25" s="47">
        <f>E27+E29</f>
        <v>5</v>
      </c>
      <c r="F25" s="47">
        <f aca="true" t="shared" si="9" ref="F25:AP25">F27+F29</f>
        <v>5</v>
      </c>
      <c r="G25" s="47">
        <f t="shared" si="9"/>
        <v>5</v>
      </c>
      <c r="H25" s="47">
        <f t="shared" si="9"/>
        <v>5</v>
      </c>
      <c r="I25" s="47">
        <f t="shared" si="9"/>
        <v>5</v>
      </c>
      <c r="J25" s="47">
        <f t="shared" si="9"/>
        <v>5</v>
      </c>
      <c r="K25" s="47">
        <f t="shared" si="9"/>
        <v>5</v>
      </c>
      <c r="L25" s="47">
        <f t="shared" si="9"/>
        <v>5</v>
      </c>
      <c r="M25" s="47">
        <f t="shared" si="9"/>
        <v>5</v>
      </c>
      <c r="N25" s="47">
        <f t="shared" si="9"/>
        <v>5</v>
      </c>
      <c r="O25" s="47">
        <f t="shared" si="9"/>
        <v>5</v>
      </c>
      <c r="P25" s="47">
        <f t="shared" si="9"/>
        <v>5</v>
      </c>
      <c r="Q25" s="47">
        <f t="shared" si="9"/>
        <v>6</v>
      </c>
      <c r="R25" s="47">
        <f t="shared" si="9"/>
        <v>6</v>
      </c>
      <c r="S25" s="47">
        <f t="shared" si="9"/>
        <v>6</v>
      </c>
      <c r="T25" s="47">
        <f t="shared" si="9"/>
        <v>6</v>
      </c>
      <c r="U25" s="47" t="s">
        <v>116</v>
      </c>
      <c r="V25" s="47">
        <v>0</v>
      </c>
      <c r="W25" s="47">
        <v>0</v>
      </c>
      <c r="X25" s="47">
        <f t="shared" si="9"/>
        <v>2</v>
      </c>
      <c r="Y25" s="47">
        <f t="shared" si="9"/>
        <v>2</v>
      </c>
      <c r="Z25" s="47">
        <f t="shared" si="9"/>
        <v>2</v>
      </c>
      <c r="AA25" s="47">
        <f t="shared" si="9"/>
        <v>2</v>
      </c>
      <c r="AB25" s="47">
        <f t="shared" si="9"/>
        <v>2</v>
      </c>
      <c r="AC25" s="47">
        <f t="shared" si="9"/>
        <v>2</v>
      </c>
      <c r="AD25" s="47">
        <f t="shared" si="9"/>
        <v>2</v>
      </c>
      <c r="AE25" s="47">
        <f t="shared" si="9"/>
        <v>2</v>
      </c>
      <c r="AF25" s="47">
        <f t="shared" si="9"/>
        <v>2</v>
      </c>
      <c r="AG25" s="47">
        <f t="shared" si="9"/>
        <v>2</v>
      </c>
      <c r="AH25" s="47">
        <f t="shared" si="9"/>
        <v>2</v>
      </c>
      <c r="AI25" s="47">
        <f t="shared" si="9"/>
        <v>2</v>
      </c>
      <c r="AJ25" s="47">
        <f t="shared" si="9"/>
        <v>2</v>
      </c>
      <c r="AK25" s="47">
        <f t="shared" si="9"/>
        <v>2</v>
      </c>
      <c r="AL25" s="47">
        <f t="shared" si="9"/>
        <v>2</v>
      </c>
      <c r="AM25" s="47">
        <f t="shared" si="9"/>
        <v>2</v>
      </c>
      <c r="AN25" s="47">
        <f t="shared" si="9"/>
        <v>2</v>
      </c>
      <c r="AO25" s="47">
        <f t="shared" si="9"/>
        <v>3</v>
      </c>
      <c r="AP25" s="47">
        <f t="shared" si="9"/>
        <v>3</v>
      </c>
      <c r="AQ25" s="47">
        <v>0</v>
      </c>
      <c r="AR25" s="47">
        <v>0</v>
      </c>
      <c r="AS25" s="47">
        <v>0</v>
      </c>
      <c r="AT25" s="47">
        <v>0</v>
      </c>
      <c r="AU25" s="47" t="s">
        <v>116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11">
        <f t="shared" si="6"/>
        <v>124</v>
      </c>
    </row>
    <row r="26" spans="1:57" s="10" customFormat="1" ht="12.75">
      <c r="A26" s="191"/>
      <c r="B26" s="194"/>
      <c r="C26" s="147"/>
      <c r="D26" s="121" t="s">
        <v>18</v>
      </c>
      <c r="E26" s="47">
        <f>E28+E30</f>
        <v>2.5</v>
      </c>
      <c r="F26" s="47">
        <f aca="true" t="shared" si="10" ref="F26:AP26">F28+F30</f>
        <v>2.5</v>
      </c>
      <c r="G26" s="47">
        <f>G28+G30</f>
        <v>2.5</v>
      </c>
      <c r="H26" s="47">
        <f t="shared" si="10"/>
        <v>2.5</v>
      </c>
      <c r="I26" s="47">
        <f t="shared" si="10"/>
        <v>2.5</v>
      </c>
      <c r="J26" s="47">
        <f t="shared" si="10"/>
        <v>2.5</v>
      </c>
      <c r="K26" s="47">
        <f t="shared" si="10"/>
        <v>2.5</v>
      </c>
      <c r="L26" s="47">
        <f t="shared" si="10"/>
        <v>2.5</v>
      </c>
      <c r="M26" s="47">
        <f t="shared" si="10"/>
        <v>2.5</v>
      </c>
      <c r="N26" s="47">
        <f t="shared" si="10"/>
        <v>2.5</v>
      </c>
      <c r="O26" s="47">
        <f t="shared" si="10"/>
        <v>2.5</v>
      </c>
      <c r="P26" s="47">
        <f t="shared" si="10"/>
        <v>2.5</v>
      </c>
      <c r="Q26" s="47">
        <f t="shared" si="10"/>
        <v>3</v>
      </c>
      <c r="R26" s="47">
        <f t="shared" si="10"/>
        <v>3</v>
      </c>
      <c r="S26" s="47">
        <f t="shared" si="10"/>
        <v>3</v>
      </c>
      <c r="T26" s="47">
        <f t="shared" si="10"/>
        <v>3</v>
      </c>
      <c r="U26" s="47" t="s">
        <v>116</v>
      </c>
      <c r="V26" s="47">
        <v>0</v>
      </c>
      <c r="W26" s="47">
        <v>0</v>
      </c>
      <c r="X26" s="47">
        <f t="shared" si="10"/>
        <v>1</v>
      </c>
      <c r="Y26" s="47">
        <f t="shared" si="10"/>
        <v>1</v>
      </c>
      <c r="Z26" s="47">
        <f t="shared" si="10"/>
        <v>1</v>
      </c>
      <c r="AA26" s="47">
        <f t="shared" si="10"/>
        <v>1</v>
      </c>
      <c r="AB26" s="47">
        <f t="shared" si="10"/>
        <v>1</v>
      </c>
      <c r="AC26" s="47">
        <f t="shared" si="10"/>
        <v>1</v>
      </c>
      <c r="AD26" s="47">
        <f t="shared" si="10"/>
        <v>1</v>
      </c>
      <c r="AE26" s="47">
        <f t="shared" si="10"/>
        <v>1</v>
      </c>
      <c r="AF26" s="47">
        <f t="shared" si="10"/>
        <v>1</v>
      </c>
      <c r="AG26" s="47">
        <f t="shared" si="10"/>
        <v>1</v>
      </c>
      <c r="AH26" s="47">
        <f t="shared" si="10"/>
        <v>1</v>
      </c>
      <c r="AI26" s="47">
        <f t="shared" si="10"/>
        <v>1</v>
      </c>
      <c r="AJ26" s="47">
        <f t="shared" si="10"/>
        <v>1</v>
      </c>
      <c r="AK26" s="47">
        <f t="shared" si="10"/>
        <v>1</v>
      </c>
      <c r="AL26" s="47">
        <f t="shared" si="10"/>
        <v>1</v>
      </c>
      <c r="AM26" s="47">
        <f t="shared" si="10"/>
        <v>1</v>
      </c>
      <c r="AN26" s="47">
        <f t="shared" si="10"/>
        <v>1</v>
      </c>
      <c r="AO26" s="47">
        <f t="shared" si="10"/>
        <v>1.5</v>
      </c>
      <c r="AP26" s="47">
        <f t="shared" si="10"/>
        <v>1.5</v>
      </c>
      <c r="AQ26" s="47">
        <v>0</v>
      </c>
      <c r="AR26" s="47">
        <v>0</v>
      </c>
      <c r="AS26" s="47">
        <v>0</v>
      </c>
      <c r="AT26" s="47">
        <v>0</v>
      </c>
      <c r="AU26" s="47" t="s">
        <v>116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11">
        <f t="shared" si="6"/>
        <v>62</v>
      </c>
    </row>
    <row r="27" spans="1:57" ht="12.75">
      <c r="A27" s="191"/>
      <c r="B27" s="184" t="s">
        <v>37</v>
      </c>
      <c r="C27" s="183" t="s">
        <v>23</v>
      </c>
      <c r="D27" s="2" t="s">
        <v>17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40">
        <v>2</v>
      </c>
      <c r="Q27" s="40">
        <v>3</v>
      </c>
      <c r="R27" s="40">
        <v>3</v>
      </c>
      <c r="S27" s="40">
        <v>3</v>
      </c>
      <c r="T27" s="40">
        <v>3</v>
      </c>
      <c r="U27" s="34" t="s">
        <v>116</v>
      </c>
      <c r="V27" s="33">
        <v>0</v>
      </c>
      <c r="W27" s="3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44" t="s">
        <v>117</v>
      </c>
      <c r="AR27" s="44" t="s">
        <v>117</v>
      </c>
      <c r="AS27" s="44" t="s">
        <v>117</v>
      </c>
      <c r="AT27" s="44" t="s">
        <v>117</v>
      </c>
      <c r="AU27" s="34" t="s">
        <v>116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246">
        <f t="shared" si="6"/>
        <v>36</v>
      </c>
    </row>
    <row r="28" spans="1:57" ht="10.5" customHeight="1">
      <c r="A28" s="191"/>
      <c r="B28" s="184"/>
      <c r="C28" s="183"/>
      <c r="D28" s="2" t="s">
        <v>18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1.5</v>
      </c>
      <c r="R28" s="12">
        <v>1.5</v>
      </c>
      <c r="S28" s="12">
        <v>1.5</v>
      </c>
      <c r="T28" s="12">
        <v>1.5</v>
      </c>
      <c r="U28" s="34" t="s">
        <v>116</v>
      </c>
      <c r="V28" s="33">
        <v>0</v>
      </c>
      <c r="W28" s="3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44" t="s">
        <v>117</v>
      </c>
      <c r="AR28" s="44" t="s">
        <v>117</v>
      </c>
      <c r="AS28" s="44" t="s">
        <v>117</v>
      </c>
      <c r="AT28" s="44" t="s">
        <v>117</v>
      </c>
      <c r="AU28" s="34" t="s">
        <v>116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9">
        <f t="shared" si="6"/>
        <v>18</v>
      </c>
    </row>
    <row r="29" spans="1:57" ht="12.75">
      <c r="A29" s="191"/>
      <c r="B29" s="184" t="s">
        <v>89</v>
      </c>
      <c r="C29" s="183" t="s">
        <v>90</v>
      </c>
      <c r="D29" s="2" t="s">
        <v>17</v>
      </c>
      <c r="E29" s="12">
        <v>3</v>
      </c>
      <c r="F29" s="12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34" t="s">
        <v>116</v>
      </c>
      <c r="V29" s="33">
        <v>0</v>
      </c>
      <c r="W29" s="33">
        <v>0</v>
      </c>
      <c r="X29" s="12">
        <v>2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>
        <v>2</v>
      </c>
      <c r="AM29" s="12">
        <v>2</v>
      </c>
      <c r="AN29" s="40">
        <v>2</v>
      </c>
      <c r="AO29" s="40">
        <v>3</v>
      </c>
      <c r="AP29" s="40">
        <v>3</v>
      </c>
      <c r="AQ29" s="44" t="s">
        <v>117</v>
      </c>
      <c r="AR29" s="44" t="s">
        <v>117</v>
      </c>
      <c r="AS29" s="44" t="s">
        <v>117</v>
      </c>
      <c r="AT29" s="44" t="s">
        <v>117</v>
      </c>
      <c r="AU29" s="34" t="s">
        <v>116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246">
        <f t="shared" si="6"/>
        <v>88</v>
      </c>
    </row>
    <row r="30" spans="1:57" ht="12.75">
      <c r="A30" s="191"/>
      <c r="B30" s="184"/>
      <c r="C30" s="183"/>
      <c r="D30" s="2" t="s">
        <v>18</v>
      </c>
      <c r="E30" s="12">
        <v>1.5</v>
      </c>
      <c r="F30" s="12">
        <v>1.5</v>
      </c>
      <c r="G30" s="12">
        <v>1.5</v>
      </c>
      <c r="H30" s="12">
        <v>1.5</v>
      </c>
      <c r="I30" s="12">
        <v>1.5</v>
      </c>
      <c r="J30" s="12">
        <v>1.5</v>
      </c>
      <c r="K30" s="12">
        <v>1.5</v>
      </c>
      <c r="L30" s="12">
        <v>1.5</v>
      </c>
      <c r="M30" s="12">
        <v>1.5</v>
      </c>
      <c r="N30" s="12">
        <v>1.5</v>
      </c>
      <c r="O30" s="12">
        <v>1.5</v>
      </c>
      <c r="P30" s="12">
        <v>1.5</v>
      </c>
      <c r="Q30" s="12">
        <v>1.5</v>
      </c>
      <c r="R30" s="12">
        <v>1.5</v>
      </c>
      <c r="S30" s="12">
        <v>1.5</v>
      </c>
      <c r="T30" s="12">
        <v>1.5</v>
      </c>
      <c r="U30" s="34" t="s">
        <v>116</v>
      </c>
      <c r="V30" s="33">
        <v>0</v>
      </c>
      <c r="W30" s="33">
        <v>0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1</v>
      </c>
      <c r="AO30" s="12">
        <v>1.5</v>
      </c>
      <c r="AP30" s="12">
        <v>1.5</v>
      </c>
      <c r="AQ30" s="44" t="s">
        <v>117</v>
      </c>
      <c r="AR30" s="44" t="s">
        <v>117</v>
      </c>
      <c r="AS30" s="44" t="s">
        <v>117</v>
      </c>
      <c r="AT30" s="44" t="s">
        <v>117</v>
      </c>
      <c r="AU30" s="34" t="s">
        <v>116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9">
        <f t="shared" si="6"/>
        <v>44</v>
      </c>
    </row>
    <row r="31" spans="1:57" s="10" customFormat="1" ht="12.75">
      <c r="A31" s="191"/>
      <c r="B31" s="146" t="s">
        <v>38</v>
      </c>
      <c r="C31" s="146" t="s">
        <v>121</v>
      </c>
      <c r="D31" s="121" t="s">
        <v>17</v>
      </c>
      <c r="E31" s="45">
        <f aca="true" t="shared" si="11" ref="E31:T31">SUM(E33,E43,E58,E62)</f>
        <v>12</v>
      </c>
      <c r="F31" s="45">
        <f t="shared" si="11"/>
        <v>12</v>
      </c>
      <c r="G31" s="45">
        <f t="shared" si="11"/>
        <v>12</v>
      </c>
      <c r="H31" s="45">
        <f t="shared" si="11"/>
        <v>12</v>
      </c>
      <c r="I31" s="45">
        <f t="shared" si="11"/>
        <v>12</v>
      </c>
      <c r="J31" s="45">
        <f t="shared" si="11"/>
        <v>12</v>
      </c>
      <c r="K31" s="45">
        <f t="shared" si="11"/>
        <v>12</v>
      </c>
      <c r="L31" s="45">
        <f t="shared" si="11"/>
        <v>12</v>
      </c>
      <c r="M31" s="45">
        <f t="shared" si="11"/>
        <v>12</v>
      </c>
      <c r="N31" s="45">
        <f t="shared" si="11"/>
        <v>12</v>
      </c>
      <c r="O31" s="45">
        <f t="shared" si="11"/>
        <v>12</v>
      </c>
      <c r="P31" s="45">
        <f t="shared" si="11"/>
        <v>12</v>
      </c>
      <c r="Q31" s="45">
        <f t="shared" si="11"/>
        <v>12</v>
      </c>
      <c r="R31" s="45">
        <f t="shared" si="11"/>
        <v>12</v>
      </c>
      <c r="S31" s="45">
        <f t="shared" si="11"/>
        <v>11</v>
      </c>
      <c r="T31" s="45">
        <f t="shared" si="11"/>
        <v>11</v>
      </c>
      <c r="U31" s="46" t="s">
        <v>116</v>
      </c>
      <c r="V31" s="46">
        <v>0</v>
      </c>
      <c r="W31" s="46">
        <v>0</v>
      </c>
      <c r="X31" s="46">
        <f aca="true" t="shared" si="12" ref="X31:AP31">SUM(X33,X43,X58,X62)</f>
        <v>30</v>
      </c>
      <c r="Y31" s="46">
        <f t="shared" si="12"/>
        <v>30</v>
      </c>
      <c r="Z31" s="46">
        <f t="shared" si="12"/>
        <v>30</v>
      </c>
      <c r="AA31" s="46">
        <f t="shared" si="12"/>
        <v>30</v>
      </c>
      <c r="AB31" s="46">
        <f t="shared" si="12"/>
        <v>30</v>
      </c>
      <c r="AC31" s="46">
        <f t="shared" si="12"/>
        <v>30</v>
      </c>
      <c r="AD31" s="46">
        <f t="shared" si="12"/>
        <v>30</v>
      </c>
      <c r="AE31" s="46">
        <f t="shared" si="12"/>
        <v>30</v>
      </c>
      <c r="AF31" s="46">
        <f t="shared" si="12"/>
        <v>30</v>
      </c>
      <c r="AG31" s="46">
        <f t="shared" si="12"/>
        <v>30</v>
      </c>
      <c r="AH31" s="46">
        <f t="shared" si="12"/>
        <v>30</v>
      </c>
      <c r="AI31" s="46">
        <f t="shared" si="12"/>
        <v>30</v>
      </c>
      <c r="AJ31" s="46">
        <f t="shared" si="12"/>
        <v>30</v>
      </c>
      <c r="AK31" s="46">
        <f t="shared" si="12"/>
        <v>30</v>
      </c>
      <c r="AL31" s="46">
        <f t="shared" si="12"/>
        <v>30</v>
      </c>
      <c r="AM31" s="46">
        <f t="shared" si="12"/>
        <v>30</v>
      </c>
      <c r="AN31" s="46">
        <f t="shared" si="12"/>
        <v>30</v>
      </c>
      <c r="AO31" s="46">
        <f t="shared" si="12"/>
        <v>29</v>
      </c>
      <c r="AP31" s="46">
        <f t="shared" si="12"/>
        <v>29</v>
      </c>
      <c r="AQ31" s="47">
        <v>0</v>
      </c>
      <c r="AR31" s="47">
        <v>0</v>
      </c>
      <c r="AS31" s="47">
        <v>0</v>
      </c>
      <c r="AT31" s="47">
        <v>0</v>
      </c>
      <c r="AU31" s="45" t="s">
        <v>116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7">
        <f t="shared" si="6"/>
        <v>758</v>
      </c>
    </row>
    <row r="32" spans="1:57" s="10" customFormat="1" ht="12.75">
      <c r="A32" s="191"/>
      <c r="B32" s="147"/>
      <c r="C32" s="147"/>
      <c r="D32" s="121" t="s">
        <v>18</v>
      </c>
      <c r="E32" s="45">
        <f aca="true" t="shared" si="13" ref="E32:T32">SUM(E34,E44,E59,E63)</f>
        <v>6</v>
      </c>
      <c r="F32" s="45">
        <f t="shared" si="13"/>
        <v>6</v>
      </c>
      <c r="G32" s="45">
        <f t="shared" si="13"/>
        <v>6</v>
      </c>
      <c r="H32" s="45">
        <f t="shared" si="13"/>
        <v>6</v>
      </c>
      <c r="I32" s="45">
        <f t="shared" si="13"/>
        <v>6</v>
      </c>
      <c r="J32" s="45">
        <f t="shared" si="13"/>
        <v>6</v>
      </c>
      <c r="K32" s="45">
        <f t="shared" si="13"/>
        <v>6</v>
      </c>
      <c r="L32" s="45">
        <f t="shared" si="13"/>
        <v>6</v>
      </c>
      <c r="M32" s="45">
        <f t="shared" si="13"/>
        <v>6</v>
      </c>
      <c r="N32" s="45">
        <f t="shared" si="13"/>
        <v>6</v>
      </c>
      <c r="O32" s="45">
        <f t="shared" si="13"/>
        <v>6</v>
      </c>
      <c r="P32" s="45">
        <f t="shared" si="13"/>
        <v>6</v>
      </c>
      <c r="Q32" s="45">
        <f t="shared" si="13"/>
        <v>6</v>
      </c>
      <c r="R32" s="45">
        <f t="shared" si="13"/>
        <v>6</v>
      </c>
      <c r="S32" s="45">
        <f t="shared" si="13"/>
        <v>5.5</v>
      </c>
      <c r="T32" s="45">
        <f t="shared" si="13"/>
        <v>5.5</v>
      </c>
      <c r="U32" s="46" t="s">
        <v>116</v>
      </c>
      <c r="V32" s="46">
        <v>0</v>
      </c>
      <c r="W32" s="46">
        <v>0</v>
      </c>
      <c r="X32" s="46">
        <f aca="true" t="shared" si="14" ref="X32:AP32">SUM(X34,X44,X59,X63)</f>
        <v>15</v>
      </c>
      <c r="Y32" s="46">
        <f t="shared" si="14"/>
        <v>15</v>
      </c>
      <c r="Z32" s="46">
        <f t="shared" si="14"/>
        <v>15</v>
      </c>
      <c r="AA32" s="46">
        <f t="shared" si="14"/>
        <v>15</v>
      </c>
      <c r="AB32" s="46">
        <f t="shared" si="14"/>
        <v>15</v>
      </c>
      <c r="AC32" s="46">
        <f t="shared" si="14"/>
        <v>15</v>
      </c>
      <c r="AD32" s="46">
        <f t="shared" si="14"/>
        <v>15</v>
      </c>
      <c r="AE32" s="46">
        <f t="shared" si="14"/>
        <v>15</v>
      </c>
      <c r="AF32" s="46">
        <f t="shared" si="14"/>
        <v>15</v>
      </c>
      <c r="AG32" s="46">
        <f t="shared" si="14"/>
        <v>15</v>
      </c>
      <c r="AH32" s="46">
        <f t="shared" si="14"/>
        <v>15</v>
      </c>
      <c r="AI32" s="46">
        <f t="shared" si="14"/>
        <v>15</v>
      </c>
      <c r="AJ32" s="46">
        <f t="shared" si="14"/>
        <v>15</v>
      </c>
      <c r="AK32" s="46">
        <f t="shared" si="14"/>
        <v>15</v>
      </c>
      <c r="AL32" s="46">
        <f t="shared" si="14"/>
        <v>15</v>
      </c>
      <c r="AM32" s="46">
        <f t="shared" si="14"/>
        <v>15</v>
      </c>
      <c r="AN32" s="46">
        <f t="shared" si="14"/>
        <v>15</v>
      </c>
      <c r="AO32" s="46">
        <f t="shared" si="14"/>
        <v>14.5</v>
      </c>
      <c r="AP32" s="46">
        <f t="shared" si="14"/>
        <v>14.5</v>
      </c>
      <c r="AQ32" s="47">
        <v>0</v>
      </c>
      <c r="AR32" s="47">
        <v>0</v>
      </c>
      <c r="AS32" s="47">
        <v>0</v>
      </c>
      <c r="AT32" s="47">
        <v>0</v>
      </c>
      <c r="AU32" s="45" t="s">
        <v>116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7">
        <f t="shared" si="6"/>
        <v>379</v>
      </c>
    </row>
    <row r="33" spans="1:57" s="10" customFormat="1" ht="12.75">
      <c r="A33" s="191"/>
      <c r="B33" s="182" t="s">
        <v>39</v>
      </c>
      <c r="C33" s="182" t="s">
        <v>122</v>
      </c>
      <c r="D33" s="121" t="s">
        <v>17</v>
      </c>
      <c r="E33" s="47">
        <f>E35+E37+E41</f>
        <v>5</v>
      </c>
      <c r="F33" s="47">
        <f aca="true" t="shared" si="15" ref="F33:T33">F35+F37+F41</f>
        <v>5</v>
      </c>
      <c r="G33" s="47">
        <f t="shared" si="15"/>
        <v>5</v>
      </c>
      <c r="H33" s="47">
        <f t="shared" si="15"/>
        <v>5</v>
      </c>
      <c r="I33" s="47">
        <f t="shared" si="15"/>
        <v>5</v>
      </c>
      <c r="J33" s="47">
        <f t="shared" si="15"/>
        <v>5</v>
      </c>
      <c r="K33" s="47">
        <f t="shared" si="15"/>
        <v>5</v>
      </c>
      <c r="L33" s="47">
        <f t="shared" si="15"/>
        <v>5</v>
      </c>
      <c r="M33" s="47">
        <f t="shared" si="15"/>
        <v>5</v>
      </c>
      <c r="N33" s="47">
        <f t="shared" si="15"/>
        <v>5</v>
      </c>
      <c r="O33" s="47">
        <f t="shared" si="15"/>
        <v>5</v>
      </c>
      <c r="P33" s="47">
        <f t="shared" si="15"/>
        <v>5</v>
      </c>
      <c r="Q33" s="47">
        <f t="shared" si="15"/>
        <v>5</v>
      </c>
      <c r="R33" s="47">
        <f t="shared" si="15"/>
        <v>5</v>
      </c>
      <c r="S33" s="47">
        <f t="shared" si="15"/>
        <v>4</v>
      </c>
      <c r="T33" s="47">
        <f t="shared" si="15"/>
        <v>4</v>
      </c>
      <c r="U33" s="47" t="s">
        <v>116</v>
      </c>
      <c r="V33" s="47">
        <v>0</v>
      </c>
      <c r="W33" s="47">
        <v>0</v>
      </c>
      <c r="X33" s="47">
        <f>X35+X37+X41+X39</f>
        <v>13</v>
      </c>
      <c r="Y33" s="47">
        <f aca="true" t="shared" si="16" ref="Y33:AP33">Y35+Y37+Y41+Y39</f>
        <v>13</v>
      </c>
      <c r="Z33" s="47">
        <f t="shared" si="16"/>
        <v>13</v>
      </c>
      <c r="AA33" s="47">
        <f t="shared" si="16"/>
        <v>13</v>
      </c>
      <c r="AB33" s="47">
        <f t="shared" si="16"/>
        <v>13</v>
      </c>
      <c r="AC33" s="47">
        <f t="shared" si="16"/>
        <v>13</v>
      </c>
      <c r="AD33" s="47">
        <f t="shared" si="16"/>
        <v>13</v>
      </c>
      <c r="AE33" s="47">
        <f t="shared" si="16"/>
        <v>13</v>
      </c>
      <c r="AF33" s="47">
        <f t="shared" si="16"/>
        <v>13</v>
      </c>
      <c r="AG33" s="47">
        <f t="shared" si="16"/>
        <v>13</v>
      </c>
      <c r="AH33" s="47">
        <f t="shared" si="16"/>
        <v>13</v>
      </c>
      <c r="AI33" s="47">
        <f t="shared" si="16"/>
        <v>13</v>
      </c>
      <c r="AJ33" s="47">
        <f t="shared" si="16"/>
        <v>13</v>
      </c>
      <c r="AK33" s="47">
        <f t="shared" si="16"/>
        <v>13</v>
      </c>
      <c r="AL33" s="47">
        <f t="shared" si="16"/>
        <v>13</v>
      </c>
      <c r="AM33" s="47">
        <f t="shared" si="16"/>
        <v>13</v>
      </c>
      <c r="AN33" s="47">
        <f t="shared" si="16"/>
        <v>13</v>
      </c>
      <c r="AO33" s="47">
        <f t="shared" si="16"/>
        <v>12</v>
      </c>
      <c r="AP33" s="47">
        <f t="shared" si="16"/>
        <v>12</v>
      </c>
      <c r="AQ33" s="47">
        <v>0</v>
      </c>
      <c r="AR33" s="47">
        <v>0</v>
      </c>
      <c r="AS33" s="47">
        <v>0</v>
      </c>
      <c r="AT33" s="47">
        <v>0</v>
      </c>
      <c r="AU33" s="47" t="s">
        <v>116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11">
        <f t="shared" si="6"/>
        <v>323</v>
      </c>
    </row>
    <row r="34" spans="1:57" s="10" customFormat="1" ht="12.75">
      <c r="A34" s="191"/>
      <c r="B34" s="182"/>
      <c r="C34" s="182"/>
      <c r="D34" s="121" t="s">
        <v>18</v>
      </c>
      <c r="E34" s="47">
        <f>E36+E38+E42</f>
        <v>2.5</v>
      </c>
      <c r="F34" s="47">
        <f aca="true" t="shared" si="17" ref="F34:T34">F36+F38+F42</f>
        <v>2.5</v>
      </c>
      <c r="G34" s="47">
        <f t="shared" si="17"/>
        <v>2.5</v>
      </c>
      <c r="H34" s="47">
        <f t="shared" si="17"/>
        <v>2.5</v>
      </c>
      <c r="I34" s="47">
        <f t="shared" si="17"/>
        <v>2.5</v>
      </c>
      <c r="J34" s="47">
        <f t="shared" si="17"/>
        <v>2.5</v>
      </c>
      <c r="K34" s="47">
        <f t="shared" si="17"/>
        <v>2.5</v>
      </c>
      <c r="L34" s="47">
        <f t="shared" si="17"/>
        <v>2.5</v>
      </c>
      <c r="M34" s="47">
        <f t="shared" si="17"/>
        <v>2.5</v>
      </c>
      <c r="N34" s="47">
        <f t="shared" si="17"/>
        <v>2.5</v>
      </c>
      <c r="O34" s="47">
        <f t="shared" si="17"/>
        <v>2.5</v>
      </c>
      <c r="P34" s="47">
        <f t="shared" si="17"/>
        <v>2.5</v>
      </c>
      <c r="Q34" s="47">
        <f t="shared" si="17"/>
        <v>2.5</v>
      </c>
      <c r="R34" s="47">
        <f t="shared" si="17"/>
        <v>2.5</v>
      </c>
      <c r="S34" s="47">
        <f t="shared" si="17"/>
        <v>2</v>
      </c>
      <c r="T34" s="47">
        <f t="shared" si="17"/>
        <v>2</v>
      </c>
      <c r="U34" s="47" t="s">
        <v>116</v>
      </c>
      <c r="V34" s="47">
        <v>0</v>
      </c>
      <c r="W34" s="47">
        <v>0</v>
      </c>
      <c r="X34" s="47">
        <f>X36+X38+X42+X40</f>
        <v>6.5</v>
      </c>
      <c r="Y34" s="47">
        <f aca="true" t="shared" si="18" ref="Y34:AP34">Y36+Y38+Y42+Y40</f>
        <v>6.5</v>
      </c>
      <c r="Z34" s="47">
        <f t="shared" si="18"/>
        <v>6.5</v>
      </c>
      <c r="AA34" s="47">
        <f t="shared" si="18"/>
        <v>6.5</v>
      </c>
      <c r="AB34" s="47">
        <f t="shared" si="18"/>
        <v>6.5</v>
      </c>
      <c r="AC34" s="47">
        <f t="shared" si="18"/>
        <v>6.5</v>
      </c>
      <c r="AD34" s="47">
        <f t="shared" si="18"/>
        <v>6.5</v>
      </c>
      <c r="AE34" s="47">
        <f t="shared" si="18"/>
        <v>6.5</v>
      </c>
      <c r="AF34" s="47">
        <f t="shared" si="18"/>
        <v>6.5</v>
      </c>
      <c r="AG34" s="47">
        <f t="shared" si="18"/>
        <v>6.5</v>
      </c>
      <c r="AH34" s="47">
        <f t="shared" si="18"/>
        <v>6.5</v>
      </c>
      <c r="AI34" s="47">
        <f t="shared" si="18"/>
        <v>6.5</v>
      </c>
      <c r="AJ34" s="47">
        <f t="shared" si="18"/>
        <v>6.5</v>
      </c>
      <c r="AK34" s="47">
        <f t="shared" si="18"/>
        <v>6.5</v>
      </c>
      <c r="AL34" s="47">
        <f t="shared" si="18"/>
        <v>6.5</v>
      </c>
      <c r="AM34" s="47">
        <f t="shared" si="18"/>
        <v>6.5</v>
      </c>
      <c r="AN34" s="47">
        <f t="shared" si="18"/>
        <v>6.5</v>
      </c>
      <c r="AO34" s="47">
        <f t="shared" si="18"/>
        <v>6</v>
      </c>
      <c r="AP34" s="47">
        <f t="shared" si="18"/>
        <v>6</v>
      </c>
      <c r="AQ34" s="47">
        <v>0</v>
      </c>
      <c r="AR34" s="47">
        <v>0</v>
      </c>
      <c r="AS34" s="47">
        <v>0</v>
      </c>
      <c r="AT34" s="47">
        <v>0</v>
      </c>
      <c r="AU34" s="47" t="s">
        <v>116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11">
        <f t="shared" si="6"/>
        <v>161.5</v>
      </c>
    </row>
    <row r="35" spans="1:57" ht="12.75">
      <c r="A35" s="191"/>
      <c r="B35" s="193" t="s">
        <v>40</v>
      </c>
      <c r="C35" s="193" t="s">
        <v>91</v>
      </c>
      <c r="D35" s="2" t="s">
        <v>17</v>
      </c>
      <c r="E35" s="12">
        <v>3</v>
      </c>
      <c r="F35" s="12">
        <v>3</v>
      </c>
      <c r="G35" s="12">
        <v>3</v>
      </c>
      <c r="H35" s="12">
        <v>3</v>
      </c>
      <c r="I35" s="12">
        <v>3</v>
      </c>
      <c r="J35" s="12">
        <v>3</v>
      </c>
      <c r="K35" s="12">
        <v>3</v>
      </c>
      <c r="L35" s="12">
        <v>3</v>
      </c>
      <c r="M35" s="12">
        <v>3</v>
      </c>
      <c r="N35" s="12">
        <v>3</v>
      </c>
      <c r="O35" s="12">
        <v>3</v>
      </c>
      <c r="P35" s="12">
        <v>3</v>
      </c>
      <c r="Q35" s="12">
        <v>3</v>
      </c>
      <c r="R35" s="12">
        <v>3</v>
      </c>
      <c r="S35" s="12">
        <v>3</v>
      </c>
      <c r="T35" s="12">
        <v>3</v>
      </c>
      <c r="U35" s="34" t="s">
        <v>116</v>
      </c>
      <c r="V35" s="33">
        <v>0</v>
      </c>
      <c r="W35" s="33">
        <v>0</v>
      </c>
      <c r="X35" s="12">
        <v>4</v>
      </c>
      <c r="Y35" s="12">
        <v>4</v>
      </c>
      <c r="Z35" s="12">
        <v>4</v>
      </c>
      <c r="AA35" s="12">
        <v>4</v>
      </c>
      <c r="AB35" s="12">
        <v>4</v>
      </c>
      <c r="AC35" s="12">
        <v>4</v>
      </c>
      <c r="AD35" s="12">
        <v>4</v>
      </c>
      <c r="AE35" s="12">
        <v>4</v>
      </c>
      <c r="AF35" s="12">
        <v>4</v>
      </c>
      <c r="AG35" s="12">
        <v>4</v>
      </c>
      <c r="AH35" s="12">
        <v>4</v>
      </c>
      <c r="AI35" s="12">
        <v>4</v>
      </c>
      <c r="AJ35" s="12">
        <v>4</v>
      </c>
      <c r="AK35" s="12">
        <v>4</v>
      </c>
      <c r="AL35" s="12">
        <v>4</v>
      </c>
      <c r="AM35" s="12">
        <v>4</v>
      </c>
      <c r="AN35" s="12">
        <v>4</v>
      </c>
      <c r="AO35" s="12">
        <v>3</v>
      </c>
      <c r="AP35" s="12">
        <v>3</v>
      </c>
      <c r="AQ35" s="44" t="s">
        <v>117</v>
      </c>
      <c r="AR35" s="44" t="s">
        <v>117</v>
      </c>
      <c r="AS35" s="44" t="s">
        <v>117</v>
      </c>
      <c r="AT35" s="44" t="s">
        <v>117</v>
      </c>
      <c r="AU35" s="34" t="s">
        <v>116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246">
        <f t="shared" si="6"/>
        <v>122</v>
      </c>
    </row>
    <row r="36" spans="1:57" ht="10.5" customHeight="1">
      <c r="A36" s="191"/>
      <c r="B36" s="193"/>
      <c r="C36" s="193"/>
      <c r="D36" s="2" t="s">
        <v>18</v>
      </c>
      <c r="E36" s="12">
        <v>1.5</v>
      </c>
      <c r="F36" s="12">
        <v>1.5</v>
      </c>
      <c r="G36" s="12">
        <v>1.5</v>
      </c>
      <c r="H36" s="12">
        <v>1.5</v>
      </c>
      <c r="I36" s="12">
        <v>1.5</v>
      </c>
      <c r="J36" s="12">
        <v>1.5</v>
      </c>
      <c r="K36" s="12">
        <v>1.5</v>
      </c>
      <c r="L36" s="12">
        <v>1.5</v>
      </c>
      <c r="M36" s="12">
        <v>1.5</v>
      </c>
      <c r="N36" s="12">
        <v>1.5</v>
      </c>
      <c r="O36" s="12">
        <v>1.5</v>
      </c>
      <c r="P36" s="12">
        <v>1.5</v>
      </c>
      <c r="Q36" s="12">
        <v>1.5</v>
      </c>
      <c r="R36" s="12">
        <v>1.5</v>
      </c>
      <c r="S36" s="12">
        <v>1.5</v>
      </c>
      <c r="T36" s="12">
        <v>1.5</v>
      </c>
      <c r="U36" s="34" t="s">
        <v>116</v>
      </c>
      <c r="V36" s="33">
        <v>0</v>
      </c>
      <c r="W36" s="33">
        <v>0</v>
      </c>
      <c r="X36" s="12">
        <v>2</v>
      </c>
      <c r="Y36" s="12">
        <v>2</v>
      </c>
      <c r="Z36" s="12">
        <v>2</v>
      </c>
      <c r="AA36" s="12">
        <v>2</v>
      </c>
      <c r="AB36" s="12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>
        <v>2</v>
      </c>
      <c r="AN36" s="12">
        <v>2</v>
      </c>
      <c r="AO36" s="12">
        <v>1.5</v>
      </c>
      <c r="AP36" s="12">
        <v>1.5</v>
      </c>
      <c r="AQ36" s="44" t="s">
        <v>117</v>
      </c>
      <c r="AR36" s="44" t="s">
        <v>117</v>
      </c>
      <c r="AS36" s="44" t="s">
        <v>117</v>
      </c>
      <c r="AT36" s="44" t="s">
        <v>117</v>
      </c>
      <c r="AU36" s="34" t="s">
        <v>116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9">
        <f t="shared" si="6"/>
        <v>61</v>
      </c>
    </row>
    <row r="37" spans="1:57" ht="12.75">
      <c r="A37" s="191"/>
      <c r="B37" s="134" t="s">
        <v>41</v>
      </c>
      <c r="C37" s="134" t="s">
        <v>92</v>
      </c>
      <c r="D37" s="2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34" t="s">
        <v>116</v>
      </c>
      <c r="V37" s="33">
        <v>0</v>
      </c>
      <c r="W37" s="33">
        <v>0</v>
      </c>
      <c r="X37" s="12">
        <v>3</v>
      </c>
      <c r="Y37" s="12">
        <v>3</v>
      </c>
      <c r="Z37" s="12">
        <v>3</v>
      </c>
      <c r="AA37" s="12">
        <v>3</v>
      </c>
      <c r="AB37" s="12">
        <v>3</v>
      </c>
      <c r="AC37" s="12">
        <v>3</v>
      </c>
      <c r="AD37" s="12">
        <v>3</v>
      </c>
      <c r="AE37" s="12">
        <v>3</v>
      </c>
      <c r="AF37" s="12">
        <v>3</v>
      </c>
      <c r="AG37" s="12">
        <v>3</v>
      </c>
      <c r="AH37" s="12">
        <v>3</v>
      </c>
      <c r="AI37" s="12">
        <v>3</v>
      </c>
      <c r="AJ37" s="12">
        <v>3</v>
      </c>
      <c r="AK37" s="12">
        <v>3</v>
      </c>
      <c r="AL37" s="12">
        <v>3</v>
      </c>
      <c r="AM37" s="12">
        <v>3</v>
      </c>
      <c r="AN37" s="12">
        <v>3</v>
      </c>
      <c r="AO37" s="12">
        <v>3</v>
      </c>
      <c r="AP37" s="12">
        <v>3</v>
      </c>
      <c r="AQ37" s="44" t="s">
        <v>117</v>
      </c>
      <c r="AR37" s="44" t="s">
        <v>117</v>
      </c>
      <c r="AS37" s="44" t="s">
        <v>117</v>
      </c>
      <c r="AT37" s="44" t="s">
        <v>117</v>
      </c>
      <c r="AU37" s="34" t="s">
        <v>116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246">
        <f t="shared" si="6"/>
        <v>57</v>
      </c>
    </row>
    <row r="38" spans="1:57" ht="11.25" customHeight="1">
      <c r="A38" s="191"/>
      <c r="B38" s="134"/>
      <c r="C38" s="134"/>
      <c r="D38" s="2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34" t="s">
        <v>116</v>
      </c>
      <c r="V38" s="33">
        <v>0</v>
      </c>
      <c r="W38" s="33">
        <v>0</v>
      </c>
      <c r="X38" s="12">
        <v>1.5</v>
      </c>
      <c r="Y38" s="12">
        <v>1.5</v>
      </c>
      <c r="Z38" s="12">
        <v>1.5</v>
      </c>
      <c r="AA38" s="12">
        <v>1.5</v>
      </c>
      <c r="AB38" s="12">
        <v>1.5</v>
      </c>
      <c r="AC38" s="12">
        <v>1.5</v>
      </c>
      <c r="AD38" s="12">
        <v>1.5</v>
      </c>
      <c r="AE38" s="12">
        <v>1.5</v>
      </c>
      <c r="AF38" s="12">
        <v>1.5</v>
      </c>
      <c r="AG38" s="12">
        <v>1.5</v>
      </c>
      <c r="AH38" s="12">
        <v>1.5</v>
      </c>
      <c r="AI38" s="12">
        <v>1.5</v>
      </c>
      <c r="AJ38" s="12">
        <v>1.5</v>
      </c>
      <c r="AK38" s="12">
        <v>1.5</v>
      </c>
      <c r="AL38" s="12">
        <v>1.5</v>
      </c>
      <c r="AM38" s="12">
        <v>1.5</v>
      </c>
      <c r="AN38" s="12">
        <v>1.5</v>
      </c>
      <c r="AO38" s="12">
        <v>1.5</v>
      </c>
      <c r="AP38" s="12">
        <v>1.5</v>
      </c>
      <c r="AQ38" s="44" t="s">
        <v>117</v>
      </c>
      <c r="AR38" s="44" t="s">
        <v>117</v>
      </c>
      <c r="AS38" s="44" t="s">
        <v>117</v>
      </c>
      <c r="AT38" s="44" t="s">
        <v>117</v>
      </c>
      <c r="AU38" s="34" t="s">
        <v>116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9">
        <f t="shared" si="6"/>
        <v>28.5</v>
      </c>
    </row>
    <row r="39" spans="1:57" ht="11.25" customHeight="1">
      <c r="A39" s="191"/>
      <c r="B39" s="134" t="s">
        <v>156</v>
      </c>
      <c r="C39" s="135" t="s">
        <v>123</v>
      </c>
      <c r="D39" s="2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4" t="s">
        <v>116</v>
      </c>
      <c r="V39" s="33">
        <v>0</v>
      </c>
      <c r="W39" s="33">
        <v>0</v>
      </c>
      <c r="X39" s="12">
        <v>4</v>
      </c>
      <c r="Y39" s="12">
        <v>4</v>
      </c>
      <c r="Z39" s="12">
        <v>4</v>
      </c>
      <c r="AA39" s="12">
        <v>4</v>
      </c>
      <c r="AB39" s="12">
        <v>4</v>
      </c>
      <c r="AC39" s="12">
        <v>4</v>
      </c>
      <c r="AD39" s="12">
        <v>4</v>
      </c>
      <c r="AE39" s="12">
        <v>4</v>
      </c>
      <c r="AF39" s="12">
        <v>4</v>
      </c>
      <c r="AG39" s="12">
        <v>4</v>
      </c>
      <c r="AH39" s="12">
        <v>4</v>
      </c>
      <c r="AI39" s="12">
        <v>4</v>
      </c>
      <c r="AJ39" s="12">
        <v>4</v>
      </c>
      <c r="AK39" s="12">
        <v>4</v>
      </c>
      <c r="AL39" s="12">
        <v>4</v>
      </c>
      <c r="AM39" s="12">
        <v>4</v>
      </c>
      <c r="AN39" s="12">
        <v>4</v>
      </c>
      <c r="AO39" s="12">
        <v>4</v>
      </c>
      <c r="AP39" s="12">
        <v>4</v>
      </c>
      <c r="AQ39" s="44" t="s">
        <v>117</v>
      </c>
      <c r="AR39" s="44" t="s">
        <v>117</v>
      </c>
      <c r="AS39" s="44" t="s">
        <v>117</v>
      </c>
      <c r="AT39" s="44" t="s">
        <v>117</v>
      </c>
      <c r="AU39" s="34" t="s">
        <v>116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246">
        <f t="shared" si="6"/>
        <v>76</v>
      </c>
    </row>
    <row r="40" spans="1:57" ht="11.25" customHeight="1">
      <c r="A40" s="191"/>
      <c r="B40" s="134"/>
      <c r="C40" s="136"/>
      <c r="D40" s="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4" t="s">
        <v>116</v>
      </c>
      <c r="V40" s="33">
        <v>0</v>
      </c>
      <c r="W40" s="33">
        <v>0</v>
      </c>
      <c r="X40" s="12">
        <v>2</v>
      </c>
      <c r="Y40" s="12">
        <v>2</v>
      </c>
      <c r="Z40" s="12">
        <v>2</v>
      </c>
      <c r="AA40" s="12">
        <v>2</v>
      </c>
      <c r="AB40" s="12">
        <v>2</v>
      </c>
      <c r="AC40" s="12">
        <v>2</v>
      </c>
      <c r="AD40" s="12">
        <v>2</v>
      </c>
      <c r="AE40" s="12">
        <v>2</v>
      </c>
      <c r="AF40" s="12">
        <v>2</v>
      </c>
      <c r="AG40" s="12">
        <v>2</v>
      </c>
      <c r="AH40" s="12">
        <v>2</v>
      </c>
      <c r="AI40" s="12">
        <v>2</v>
      </c>
      <c r="AJ40" s="12">
        <v>2</v>
      </c>
      <c r="AK40" s="12">
        <v>2</v>
      </c>
      <c r="AL40" s="12">
        <v>2</v>
      </c>
      <c r="AM40" s="12">
        <v>2</v>
      </c>
      <c r="AN40" s="12">
        <v>2</v>
      </c>
      <c r="AO40" s="12">
        <v>2</v>
      </c>
      <c r="AP40" s="12">
        <v>2</v>
      </c>
      <c r="AQ40" s="44" t="s">
        <v>117</v>
      </c>
      <c r="AR40" s="44" t="s">
        <v>117</v>
      </c>
      <c r="AS40" s="44" t="s">
        <v>117</v>
      </c>
      <c r="AT40" s="44" t="s">
        <v>117</v>
      </c>
      <c r="AU40" s="34" t="s">
        <v>116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9">
        <f t="shared" si="6"/>
        <v>38</v>
      </c>
    </row>
    <row r="41" spans="1:57" ht="12.75">
      <c r="A41" s="191"/>
      <c r="B41" s="134" t="s">
        <v>53</v>
      </c>
      <c r="C41" s="134" t="s">
        <v>43</v>
      </c>
      <c r="D41" s="2" t="s">
        <v>17</v>
      </c>
      <c r="E41" s="12">
        <v>2</v>
      </c>
      <c r="F41" s="12">
        <v>2</v>
      </c>
      <c r="G41" s="12">
        <v>2</v>
      </c>
      <c r="H41" s="12">
        <v>2</v>
      </c>
      <c r="I41" s="12">
        <v>2</v>
      </c>
      <c r="J41" s="12">
        <v>2</v>
      </c>
      <c r="K41" s="12">
        <v>2</v>
      </c>
      <c r="L41" s="12">
        <v>2</v>
      </c>
      <c r="M41" s="12">
        <v>2</v>
      </c>
      <c r="N41" s="12">
        <v>2</v>
      </c>
      <c r="O41" s="12">
        <v>2</v>
      </c>
      <c r="P41" s="12">
        <v>2</v>
      </c>
      <c r="Q41" s="40">
        <v>2</v>
      </c>
      <c r="R41" s="40">
        <v>2</v>
      </c>
      <c r="S41" s="40">
        <v>1</v>
      </c>
      <c r="T41" s="40">
        <v>1</v>
      </c>
      <c r="U41" s="30" t="s">
        <v>116</v>
      </c>
      <c r="V41" s="32">
        <v>0</v>
      </c>
      <c r="W41" s="32">
        <v>0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44" t="s">
        <v>117</v>
      </c>
      <c r="AR41" s="44" t="s">
        <v>117</v>
      </c>
      <c r="AS41" s="44" t="s">
        <v>117</v>
      </c>
      <c r="AT41" s="44" t="s">
        <v>117</v>
      </c>
      <c r="AU41" s="34" t="s">
        <v>116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246">
        <f t="shared" si="6"/>
        <v>68</v>
      </c>
    </row>
    <row r="42" spans="1:57" ht="9.75" customHeight="1">
      <c r="A42" s="191"/>
      <c r="B42" s="134"/>
      <c r="C42" s="134"/>
      <c r="D42" s="2" t="s">
        <v>18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40">
        <v>1</v>
      </c>
      <c r="R42" s="40">
        <v>1</v>
      </c>
      <c r="S42" s="40">
        <v>0.5</v>
      </c>
      <c r="T42" s="40">
        <v>0.5</v>
      </c>
      <c r="U42" s="30" t="s">
        <v>116</v>
      </c>
      <c r="V42" s="32">
        <v>0</v>
      </c>
      <c r="W42" s="32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12">
        <v>1</v>
      </c>
      <c r="AM42" s="12">
        <v>1</v>
      </c>
      <c r="AN42" s="12">
        <v>1</v>
      </c>
      <c r="AO42" s="12">
        <v>1</v>
      </c>
      <c r="AP42" s="12">
        <v>1</v>
      </c>
      <c r="AQ42" s="44" t="s">
        <v>117</v>
      </c>
      <c r="AR42" s="44" t="s">
        <v>117</v>
      </c>
      <c r="AS42" s="44" t="s">
        <v>117</v>
      </c>
      <c r="AT42" s="44" t="s">
        <v>117</v>
      </c>
      <c r="AU42" s="34" t="s">
        <v>116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9">
        <f t="shared" si="6"/>
        <v>34</v>
      </c>
    </row>
    <row r="43" spans="1:57" s="10" customFormat="1" ht="12.75">
      <c r="A43" s="191"/>
      <c r="B43" s="182" t="s">
        <v>44</v>
      </c>
      <c r="C43" s="182" t="s">
        <v>45</v>
      </c>
      <c r="D43" s="101" t="s">
        <v>17</v>
      </c>
      <c r="E43" s="47">
        <f>E45+E51+E53+E47+E49+E55</f>
        <v>4</v>
      </c>
      <c r="F43" s="47">
        <f aca="true" t="shared" si="19" ref="F43:T43">F45+F51+F53+F47+F49+F55</f>
        <v>4</v>
      </c>
      <c r="G43" s="47">
        <f t="shared" si="19"/>
        <v>4</v>
      </c>
      <c r="H43" s="47">
        <f t="shared" si="19"/>
        <v>4</v>
      </c>
      <c r="I43" s="47">
        <f t="shared" si="19"/>
        <v>4</v>
      </c>
      <c r="J43" s="47">
        <f t="shared" si="19"/>
        <v>4</v>
      </c>
      <c r="K43" s="47">
        <f t="shared" si="19"/>
        <v>4</v>
      </c>
      <c r="L43" s="47">
        <f t="shared" si="19"/>
        <v>4</v>
      </c>
      <c r="M43" s="47">
        <f t="shared" si="19"/>
        <v>4</v>
      </c>
      <c r="N43" s="47">
        <f t="shared" si="19"/>
        <v>4</v>
      </c>
      <c r="O43" s="47">
        <f t="shared" si="19"/>
        <v>4</v>
      </c>
      <c r="P43" s="47">
        <f t="shared" si="19"/>
        <v>4</v>
      </c>
      <c r="Q43" s="47">
        <f t="shared" si="19"/>
        <v>4</v>
      </c>
      <c r="R43" s="47">
        <f t="shared" si="19"/>
        <v>4</v>
      </c>
      <c r="S43" s="47">
        <f t="shared" si="19"/>
        <v>4</v>
      </c>
      <c r="T43" s="47">
        <f t="shared" si="19"/>
        <v>4</v>
      </c>
      <c r="U43" s="47" t="s">
        <v>116</v>
      </c>
      <c r="V43" s="47">
        <v>0</v>
      </c>
      <c r="W43" s="47">
        <v>0</v>
      </c>
      <c r="X43" s="47">
        <f aca="true" t="shared" si="20" ref="X43:AP44">X45+X51+X53+X47+X49+X55</f>
        <v>12</v>
      </c>
      <c r="Y43" s="47">
        <f t="shared" si="20"/>
        <v>12</v>
      </c>
      <c r="Z43" s="47">
        <f t="shared" si="20"/>
        <v>12</v>
      </c>
      <c r="AA43" s="47">
        <f t="shared" si="20"/>
        <v>12</v>
      </c>
      <c r="AB43" s="47">
        <f t="shared" si="20"/>
        <v>12</v>
      </c>
      <c r="AC43" s="47">
        <f t="shared" si="20"/>
        <v>12</v>
      </c>
      <c r="AD43" s="47">
        <f t="shared" si="20"/>
        <v>12</v>
      </c>
      <c r="AE43" s="47">
        <f t="shared" si="20"/>
        <v>12</v>
      </c>
      <c r="AF43" s="47">
        <f t="shared" si="20"/>
        <v>12</v>
      </c>
      <c r="AG43" s="47">
        <f t="shared" si="20"/>
        <v>12</v>
      </c>
      <c r="AH43" s="47">
        <f t="shared" si="20"/>
        <v>12</v>
      </c>
      <c r="AI43" s="47">
        <f t="shared" si="20"/>
        <v>12</v>
      </c>
      <c r="AJ43" s="47">
        <f t="shared" si="20"/>
        <v>12</v>
      </c>
      <c r="AK43" s="47">
        <f t="shared" si="20"/>
        <v>12</v>
      </c>
      <c r="AL43" s="47">
        <f t="shared" si="20"/>
        <v>12</v>
      </c>
      <c r="AM43" s="47">
        <f t="shared" si="20"/>
        <v>12</v>
      </c>
      <c r="AN43" s="47">
        <f t="shared" si="20"/>
        <v>12</v>
      </c>
      <c r="AO43" s="47">
        <f t="shared" si="20"/>
        <v>12</v>
      </c>
      <c r="AP43" s="47">
        <f t="shared" si="20"/>
        <v>12</v>
      </c>
      <c r="AQ43" s="47">
        <f>SUM(AQ57)</f>
        <v>36</v>
      </c>
      <c r="AR43" s="47">
        <v>0</v>
      </c>
      <c r="AS43" s="47">
        <v>0</v>
      </c>
      <c r="AT43" s="47">
        <v>0</v>
      </c>
      <c r="AU43" s="47" t="s">
        <v>116</v>
      </c>
      <c r="AV43" s="47">
        <f aca="true" t="shared" si="21" ref="AV43:BD43">AV45+AV51+AV53</f>
        <v>0</v>
      </c>
      <c r="AW43" s="47">
        <f t="shared" si="21"/>
        <v>0</v>
      </c>
      <c r="AX43" s="47">
        <f t="shared" si="21"/>
        <v>0</v>
      </c>
      <c r="AY43" s="47">
        <f t="shared" si="21"/>
        <v>0</v>
      </c>
      <c r="AZ43" s="47">
        <f t="shared" si="21"/>
        <v>0</v>
      </c>
      <c r="BA43" s="47">
        <f t="shared" si="21"/>
        <v>0</v>
      </c>
      <c r="BB43" s="47">
        <f t="shared" si="21"/>
        <v>0</v>
      </c>
      <c r="BC43" s="47">
        <f t="shared" si="21"/>
        <v>0</v>
      </c>
      <c r="BD43" s="47">
        <f t="shared" si="21"/>
        <v>0</v>
      </c>
      <c r="BE43" s="11">
        <f t="shared" si="6"/>
        <v>328</v>
      </c>
    </row>
    <row r="44" spans="1:57" s="10" customFormat="1" ht="12.75">
      <c r="A44" s="191"/>
      <c r="B44" s="182"/>
      <c r="C44" s="182"/>
      <c r="D44" s="101" t="s">
        <v>18</v>
      </c>
      <c r="E44" s="47">
        <f>E46+E52+E54+E48+E50+E56</f>
        <v>2</v>
      </c>
      <c r="F44" s="47">
        <f aca="true" t="shared" si="22" ref="F44:T44">F46+F52+F54+F48+F50+F56</f>
        <v>2</v>
      </c>
      <c r="G44" s="47">
        <f t="shared" si="22"/>
        <v>2</v>
      </c>
      <c r="H44" s="47">
        <f t="shared" si="22"/>
        <v>2</v>
      </c>
      <c r="I44" s="47">
        <f t="shared" si="22"/>
        <v>2</v>
      </c>
      <c r="J44" s="47">
        <f t="shared" si="22"/>
        <v>2</v>
      </c>
      <c r="K44" s="47">
        <f t="shared" si="22"/>
        <v>2</v>
      </c>
      <c r="L44" s="47">
        <f t="shared" si="22"/>
        <v>2</v>
      </c>
      <c r="M44" s="47">
        <f t="shared" si="22"/>
        <v>2</v>
      </c>
      <c r="N44" s="47">
        <f t="shared" si="22"/>
        <v>2</v>
      </c>
      <c r="O44" s="47">
        <f t="shared" si="22"/>
        <v>2</v>
      </c>
      <c r="P44" s="47">
        <f t="shared" si="22"/>
        <v>2</v>
      </c>
      <c r="Q44" s="47">
        <f t="shared" si="22"/>
        <v>2</v>
      </c>
      <c r="R44" s="47">
        <f t="shared" si="22"/>
        <v>2</v>
      </c>
      <c r="S44" s="47">
        <f t="shared" si="22"/>
        <v>2</v>
      </c>
      <c r="T44" s="47">
        <f t="shared" si="22"/>
        <v>2</v>
      </c>
      <c r="U44" s="47" t="s">
        <v>116</v>
      </c>
      <c r="V44" s="47">
        <v>0</v>
      </c>
      <c r="W44" s="47">
        <v>0</v>
      </c>
      <c r="X44" s="47">
        <f t="shared" si="20"/>
        <v>6</v>
      </c>
      <c r="Y44" s="47">
        <f t="shared" si="20"/>
        <v>6</v>
      </c>
      <c r="Z44" s="47">
        <f t="shared" si="20"/>
        <v>6</v>
      </c>
      <c r="AA44" s="47">
        <f t="shared" si="20"/>
        <v>6</v>
      </c>
      <c r="AB44" s="47">
        <f t="shared" si="20"/>
        <v>6</v>
      </c>
      <c r="AC44" s="47">
        <f t="shared" si="20"/>
        <v>6</v>
      </c>
      <c r="AD44" s="47">
        <f t="shared" si="20"/>
        <v>6</v>
      </c>
      <c r="AE44" s="47">
        <f t="shared" si="20"/>
        <v>6</v>
      </c>
      <c r="AF44" s="47">
        <f t="shared" si="20"/>
        <v>6</v>
      </c>
      <c r="AG44" s="47">
        <f t="shared" si="20"/>
        <v>6</v>
      </c>
      <c r="AH44" s="47">
        <f t="shared" si="20"/>
        <v>6</v>
      </c>
      <c r="AI44" s="47">
        <f t="shared" si="20"/>
        <v>6</v>
      </c>
      <c r="AJ44" s="47">
        <f t="shared" si="20"/>
        <v>6</v>
      </c>
      <c r="AK44" s="47">
        <f t="shared" si="20"/>
        <v>6</v>
      </c>
      <c r="AL44" s="47">
        <f t="shared" si="20"/>
        <v>6</v>
      </c>
      <c r="AM44" s="47">
        <f t="shared" si="20"/>
        <v>6</v>
      </c>
      <c r="AN44" s="47">
        <f t="shared" si="20"/>
        <v>6</v>
      </c>
      <c r="AO44" s="47">
        <f t="shared" si="20"/>
        <v>6</v>
      </c>
      <c r="AP44" s="47">
        <f t="shared" si="20"/>
        <v>6</v>
      </c>
      <c r="AQ44" s="47">
        <v>0</v>
      </c>
      <c r="AR44" s="47">
        <v>0</v>
      </c>
      <c r="AS44" s="47">
        <v>0</v>
      </c>
      <c r="AT44" s="47">
        <v>0</v>
      </c>
      <c r="AU44" s="47" t="s">
        <v>116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11">
        <f t="shared" si="6"/>
        <v>146</v>
      </c>
    </row>
    <row r="45" spans="1:57" ht="12.75">
      <c r="A45" s="191"/>
      <c r="B45" s="183" t="s">
        <v>46</v>
      </c>
      <c r="C45" s="183" t="s">
        <v>93</v>
      </c>
      <c r="D45" s="2" t="s">
        <v>17</v>
      </c>
      <c r="E45" s="12">
        <v>4</v>
      </c>
      <c r="F45" s="12">
        <v>4</v>
      </c>
      <c r="G45" s="12">
        <v>4</v>
      </c>
      <c r="H45" s="12">
        <v>4</v>
      </c>
      <c r="I45" s="12">
        <v>4</v>
      </c>
      <c r="J45" s="12">
        <v>4</v>
      </c>
      <c r="K45" s="12">
        <v>4</v>
      </c>
      <c r="L45" s="12">
        <v>4</v>
      </c>
      <c r="M45" s="12">
        <v>4</v>
      </c>
      <c r="N45" s="12">
        <v>4</v>
      </c>
      <c r="O45" s="12">
        <v>4</v>
      </c>
      <c r="P45" s="12">
        <v>4</v>
      </c>
      <c r="Q45" s="12">
        <v>4</v>
      </c>
      <c r="R45" s="12">
        <v>4</v>
      </c>
      <c r="S45" s="12">
        <v>4</v>
      </c>
      <c r="T45" s="12">
        <v>4</v>
      </c>
      <c r="U45" s="30" t="s">
        <v>116</v>
      </c>
      <c r="V45" s="32">
        <v>0</v>
      </c>
      <c r="W45" s="32">
        <v>0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2</v>
      </c>
      <c r="AK45" s="13">
        <v>2</v>
      </c>
      <c r="AL45" s="13">
        <v>2</v>
      </c>
      <c r="AM45" s="13">
        <v>2</v>
      </c>
      <c r="AN45" s="13">
        <v>2</v>
      </c>
      <c r="AO45" s="13">
        <v>2</v>
      </c>
      <c r="AP45" s="13">
        <v>2</v>
      </c>
      <c r="AQ45" s="44" t="s">
        <v>117</v>
      </c>
      <c r="AR45" s="44" t="s">
        <v>117</v>
      </c>
      <c r="AS45" s="44" t="s">
        <v>117</v>
      </c>
      <c r="AT45" s="44" t="s">
        <v>117</v>
      </c>
      <c r="AU45" s="34" t="s">
        <v>116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246">
        <f t="shared" si="6"/>
        <v>102</v>
      </c>
    </row>
    <row r="46" spans="1:57" ht="12.75">
      <c r="A46" s="191"/>
      <c r="B46" s="183"/>
      <c r="C46" s="183"/>
      <c r="D46" s="2" t="s">
        <v>18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30" t="s">
        <v>116</v>
      </c>
      <c r="V46" s="32">
        <v>0</v>
      </c>
      <c r="W46" s="32">
        <v>0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13">
        <v>1</v>
      </c>
      <c r="AE46" s="13">
        <v>1</v>
      </c>
      <c r="AF46" s="13">
        <v>1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</v>
      </c>
      <c r="AQ46" s="44" t="s">
        <v>117</v>
      </c>
      <c r="AR46" s="44" t="s">
        <v>117</v>
      </c>
      <c r="AS46" s="44" t="s">
        <v>117</v>
      </c>
      <c r="AT46" s="44" t="s">
        <v>117</v>
      </c>
      <c r="AU46" s="34" t="s">
        <v>116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9">
        <f t="shared" si="6"/>
        <v>51</v>
      </c>
    </row>
    <row r="47" spans="1:57" ht="12.75">
      <c r="A47" s="191"/>
      <c r="B47" s="195" t="s">
        <v>94</v>
      </c>
      <c r="C47" s="195" t="s">
        <v>95</v>
      </c>
      <c r="D47" s="2" t="s">
        <v>17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30" t="s">
        <v>116</v>
      </c>
      <c r="V47" s="32">
        <v>0</v>
      </c>
      <c r="W47" s="32">
        <v>0</v>
      </c>
      <c r="X47" s="13">
        <v>2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2</v>
      </c>
      <c r="AN47" s="13">
        <v>2</v>
      </c>
      <c r="AO47" s="13">
        <v>2</v>
      </c>
      <c r="AP47" s="13">
        <v>2</v>
      </c>
      <c r="AQ47" s="44" t="s">
        <v>117</v>
      </c>
      <c r="AR47" s="44" t="s">
        <v>117</v>
      </c>
      <c r="AS47" s="44" t="s">
        <v>117</v>
      </c>
      <c r="AT47" s="44" t="s">
        <v>117</v>
      </c>
      <c r="AU47" s="34" t="s">
        <v>116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246">
        <f t="shared" si="6"/>
        <v>38</v>
      </c>
    </row>
    <row r="48" spans="1:57" ht="12.75">
      <c r="A48" s="191"/>
      <c r="B48" s="196"/>
      <c r="C48" s="196"/>
      <c r="D48" s="2" t="s">
        <v>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30" t="s">
        <v>116</v>
      </c>
      <c r="V48" s="32">
        <v>0</v>
      </c>
      <c r="W48" s="32">
        <v>0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13">
        <v>1</v>
      </c>
      <c r="AE48" s="13">
        <v>1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</v>
      </c>
      <c r="AN48" s="13">
        <v>1</v>
      </c>
      <c r="AO48" s="13">
        <v>1</v>
      </c>
      <c r="AP48" s="13">
        <v>1</v>
      </c>
      <c r="AQ48" s="44" t="s">
        <v>117</v>
      </c>
      <c r="AR48" s="44" t="s">
        <v>117</v>
      </c>
      <c r="AS48" s="44" t="s">
        <v>117</v>
      </c>
      <c r="AT48" s="44" t="s">
        <v>117</v>
      </c>
      <c r="AU48" s="34" t="s">
        <v>116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9">
        <f t="shared" si="6"/>
        <v>19</v>
      </c>
    </row>
    <row r="49" spans="1:57" ht="12.75">
      <c r="A49" s="191"/>
      <c r="B49" s="195" t="s">
        <v>98</v>
      </c>
      <c r="C49" s="195" t="s">
        <v>99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 t="s">
        <v>116</v>
      </c>
      <c r="V49" s="32">
        <v>0</v>
      </c>
      <c r="W49" s="32">
        <v>0</v>
      </c>
      <c r="X49" s="13">
        <v>2</v>
      </c>
      <c r="Y49" s="13">
        <v>2</v>
      </c>
      <c r="Z49" s="13">
        <v>2</v>
      </c>
      <c r="AA49" s="13">
        <v>2</v>
      </c>
      <c r="AB49" s="13">
        <v>2</v>
      </c>
      <c r="AC49" s="13">
        <v>2</v>
      </c>
      <c r="AD49" s="13">
        <v>2</v>
      </c>
      <c r="AE49" s="13">
        <v>2</v>
      </c>
      <c r="AF49" s="13">
        <v>2</v>
      </c>
      <c r="AG49" s="13">
        <v>2</v>
      </c>
      <c r="AH49" s="13">
        <v>2</v>
      </c>
      <c r="AI49" s="13">
        <v>2</v>
      </c>
      <c r="AJ49" s="13">
        <v>2</v>
      </c>
      <c r="AK49" s="13">
        <v>2</v>
      </c>
      <c r="AL49" s="13">
        <v>2</v>
      </c>
      <c r="AM49" s="13">
        <v>2</v>
      </c>
      <c r="AN49" s="13">
        <v>2</v>
      </c>
      <c r="AO49" s="13">
        <v>2</v>
      </c>
      <c r="AP49" s="13">
        <v>2</v>
      </c>
      <c r="AQ49" s="44" t="s">
        <v>117</v>
      </c>
      <c r="AR49" s="44" t="s">
        <v>117</v>
      </c>
      <c r="AS49" s="44" t="s">
        <v>117</v>
      </c>
      <c r="AT49" s="44" t="s">
        <v>117</v>
      </c>
      <c r="AU49" s="34" t="s">
        <v>116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246">
        <f t="shared" si="6"/>
        <v>38</v>
      </c>
    </row>
    <row r="50" spans="1:57" ht="15.75" customHeight="1">
      <c r="A50" s="191"/>
      <c r="B50" s="196"/>
      <c r="C50" s="196"/>
      <c r="D50" s="7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30" t="s">
        <v>116</v>
      </c>
      <c r="V50" s="32">
        <v>0</v>
      </c>
      <c r="W50" s="32">
        <v>0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1</v>
      </c>
      <c r="AG50" s="13">
        <v>1</v>
      </c>
      <c r="AH50" s="13">
        <v>1</v>
      </c>
      <c r="AI50" s="13">
        <v>1</v>
      </c>
      <c r="AJ50" s="13">
        <v>1</v>
      </c>
      <c r="AK50" s="13">
        <v>1</v>
      </c>
      <c r="AL50" s="13">
        <v>1</v>
      </c>
      <c r="AM50" s="13">
        <v>1</v>
      </c>
      <c r="AN50" s="13">
        <v>1</v>
      </c>
      <c r="AO50" s="13">
        <v>1</v>
      </c>
      <c r="AP50" s="13">
        <v>1</v>
      </c>
      <c r="AQ50" s="44" t="s">
        <v>117</v>
      </c>
      <c r="AR50" s="44" t="s">
        <v>117</v>
      </c>
      <c r="AS50" s="44" t="s">
        <v>117</v>
      </c>
      <c r="AT50" s="44" t="s">
        <v>117</v>
      </c>
      <c r="AU50" s="34" t="s">
        <v>116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9">
        <f t="shared" si="6"/>
        <v>19</v>
      </c>
    </row>
    <row r="51" spans="1:57" ht="12.75">
      <c r="A51" s="191"/>
      <c r="B51" s="183" t="s">
        <v>102</v>
      </c>
      <c r="C51" s="183" t="s">
        <v>103</v>
      </c>
      <c r="D51" s="2" t="s">
        <v>17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30" t="s">
        <v>116</v>
      </c>
      <c r="V51" s="32">
        <v>0</v>
      </c>
      <c r="W51" s="32">
        <v>0</v>
      </c>
      <c r="X51" s="13">
        <v>2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13">
        <v>2</v>
      </c>
      <c r="AE51" s="13">
        <v>2</v>
      </c>
      <c r="AF51" s="13">
        <v>2</v>
      </c>
      <c r="AG51" s="13">
        <v>2</v>
      </c>
      <c r="AH51" s="13">
        <v>2</v>
      </c>
      <c r="AI51" s="13">
        <v>2</v>
      </c>
      <c r="AJ51" s="13">
        <v>2</v>
      </c>
      <c r="AK51" s="13">
        <v>2</v>
      </c>
      <c r="AL51" s="13">
        <v>2</v>
      </c>
      <c r="AM51" s="13">
        <v>2</v>
      </c>
      <c r="AN51" s="13">
        <v>2</v>
      </c>
      <c r="AO51" s="13">
        <v>2</v>
      </c>
      <c r="AP51" s="13">
        <v>2</v>
      </c>
      <c r="AQ51" s="44" t="s">
        <v>117</v>
      </c>
      <c r="AR51" s="44" t="s">
        <v>117</v>
      </c>
      <c r="AS51" s="44" t="s">
        <v>117</v>
      </c>
      <c r="AT51" s="44" t="s">
        <v>117</v>
      </c>
      <c r="AU51" s="34" t="s">
        <v>116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246">
        <f t="shared" si="6"/>
        <v>38</v>
      </c>
    </row>
    <row r="52" spans="1:57" ht="12.75">
      <c r="A52" s="191"/>
      <c r="B52" s="183"/>
      <c r="C52" s="183"/>
      <c r="D52" s="2" t="s">
        <v>18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0" t="s">
        <v>116</v>
      </c>
      <c r="V52" s="32">
        <v>0</v>
      </c>
      <c r="W52" s="32">
        <v>0</v>
      </c>
      <c r="X52" s="13">
        <v>1</v>
      </c>
      <c r="Y52" s="13">
        <v>1</v>
      </c>
      <c r="Z52" s="13">
        <v>1</v>
      </c>
      <c r="AA52" s="13">
        <v>1</v>
      </c>
      <c r="AB52" s="13">
        <v>1</v>
      </c>
      <c r="AC52" s="13">
        <v>1</v>
      </c>
      <c r="AD52" s="13">
        <v>1</v>
      </c>
      <c r="AE52" s="13">
        <v>1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</v>
      </c>
      <c r="AP52" s="13">
        <v>1</v>
      </c>
      <c r="AQ52" s="44" t="s">
        <v>117</v>
      </c>
      <c r="AR52" s="44" t="s">
        <v>117</v>
      </c>
      <c r="AS52" s="44" t="s">
        <v>117</v>
      </c>
      <c r="AT52" s="44" t="s">
        <v>117</v>
      </c>
      <c r="AU52" s="34" t="s">
        <v>116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9">
        <f t="shared" si="6"/>
        <v>19</v>
      </c>
    </row>
    <row r="53" spans="1:57" ht="18" customHeight="1">
      <c r="A53" s="191"/>
      <c r="B53" s="183" t="s">
        <v>113</v>
      </c>
      <c r="C53" s="183" t="s">
        <v>154</v>
      </c>
      <c r="D53" s="2" t="s">
        <v>17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0" t="s">
        <v>116</v>
      </c>
      <c r="V53" s="32">
        <v>0</v>
      </c>
      <c r="W53" s="32">
        <v>0</v>
      </c>
      <c r="X53" s="13">
        <v>2</v>
      </c>
      <c r="Y53" s="13">
        <v>2</v>
      </c>
      <c r="Z53" s="13">
        <v>2</v>
      </c>
      <c r="AA53" s="13">
        <v>2</v>
      </c>
      <c r="AB53" s="13">
        <v>2</v>
      </c>
      <c r="AC53" s="13">
        <v>2</v>
      </c>
      <c r="AD53" s="13">
        <v>2</v>
      </c>
      <c r="AE53" s="13">
        <v>2</v>
      </c>
      <c r="AF53" s="13">
        <v>2</v>
      </c>
      <c r="AG53" s="13">
        <v>2</v>
      </c>
      <c r="AH53" s="13">
        <v>2</v>
      </c>
      <c r="AI53" s="13">
        <v>2</v>
      </c>
      <c r="AJ53" s="13">
        <v>2</v>
      </c>
      <c r="AK53" s="13">
        <v>2</v>
      </c>
      <c r="AL53" s="13">
        <v>2</v>
      </c>
      <c r="AM53" s="13">
        <v>2</v>
      </c>
      <c r="AN53" s="13">
        <v>2</v>
      </c>
      <c r="AO53" s="13">
        <v>2</v>
      </c>
      <c r="AP53" s="13">
        <v>2</v>
      </c>
      <c r="AQ53" s="44" t="s">
        <v>117</v>
      </c>
      <c r="AR53" s="44" t="s">
        <v>117</v>
      </c>
      <c r="AS53" s="44" t="s">
        <v>117</v>
      </c>
      <c r="AT53" s="44" t="s">
        <v>117</v>
      </c>
      <c r="AU53" s="34" t="s">
        <v>116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246">
        <f t="shared" si="6"/>
        <v>38</v>
      </c>
    </row>
    <row r="54" spans="1:57" ht="12.75" customHeight="1">
      <c r="A54" s="191"/>
      <c r="B54" s="183"/>
      <c r="C54" s="183"/>
      <c r="D54" s="2" t="s">
        <v>18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30" t="s">
        <v>116</v>
      </c>
      <c r="V54" s="32">
        <v>0</v>
      </c>
      <c r="W54" s="32">
        <v>0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</v>
      </c>
      <c r="AP54" s="13">
        <v>1</v>
      </c>
      <c r="AQ54" s="44" t="s">
        <v>117</v>
      </c>
      <c r="AR54" s="44" t="s">
        <v>117</v>
      </c>
      <c r="AS54" s="44" t="s">
        <v>117</v>
      </c>
      <c r="AT54" s="44" t="s">
        <v>117</v>
      </c>
      <c r="AU54" s="34" t="s">
        <v>116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9">
        <f t="shared" si="6"/>
        <v>19</v>
      </c>
    </row>
    <row r="55" spans="1:57" ht="12.75" customHeight="1">
      <c r="A55" s="191"/>
      <c r="B55" s="195" t="s">
        <v>114</v>
      </c>
      <c r="C55" s="195" t="s">
        <v>155</v>
      </c>
      <c r="D55" s="2" t="s">
        <v>17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30" t="s">
        <v>116</v>
      </c>
      <c r="V55" s="32">
        <v>0</v>
      </c>
      <c r="W55" s="32">
        <v>0</v>
      </c>
      <c r="X55" s="13">
        <v>2</v>
      </c>
      <c r="Y55" s="13">
        <v>2</v>
      </c>
      <c r="Z55" s="13">
        <v>2</v>
      </c>
      <c r="AA55" s="13">
        <v>2</v>
      </c>
      <c r="AB55" s="13">
        <v>2</v>
      </c>
      <c r="AC55" s="13">
        <v>2</v>
      </c>
      <c r="AD55" s="13">
        <v>2</v>
      </c>
      <c r="AE55" s="13">
        <v>2</v>
      </c>
      <c r="AF55" s="13">
        <v>2</v>
      </c>
      <c r="AG55" s="13">
        <v>2</v>
      </c>
      <c r="AH55" s="13">
        <v>2</v>
      </c>
      <c r="AI55" s="13">
        <v>2</v>
      </c>
      <c r="AJ55" s="13">
        <v>2</v>
      </c>
      <c r="AK55" s="13">
        <v>2</v>
      </c>
      <c r="AL55" s="13">
        <v>2</v>
      </c>
      <c r="AM55" s="13">
        <v>2</v>
      </c>
      <c r="AN55" s="13">
        <v>2</v>
      </c>
      <c r="AO55" s="13">
        <v>2</v>
      </c>
      <c r="AP55" s="13">
        <v>2</v>
      </c>
      <c r="AQ55" s="44" t="s">
        <v>117</v>
      </c>
      <c r="AR55" s="44" t="s">
        <v>117</v>
      </c>
      <c r="AS55" s="44" t="s">
        <v>117</v>
      </c>
      <c r="AT55" s="44" t="s">
        <v>117</v>
      </c>
      <c r="AU55" s="34" t="s">
        <v>116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246">
        <f t="shared" si="6"/>
        <v>38</v>
      </c>
    </row>
    <row r="56" spans="1:57" ht="12.75" customHeight="1">
      <c r="A56" s="191"/>
      <c r="B56" s="196"/>
      <c r="C56" s="196"/>
      <c r="D56" s="2" t="s">
        <v>18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0" t="s">
        <v>116</v>
      </c>
      <c r="V56" s="32">
        <v>0</v>
      </c>
      <c r="W56" s="32">
        <v>0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13">
        <v>1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</v>
      </c>
      <c r="AP56" s="13">
        <v>1</v>
      </c>
      <c r="AQ56" s="44" t="s">
        <v>117</v>
      </c>
      <c r="AR56" s="44" t="s">
        <v>117</v>
      </c>
      <c r="AS56" s="44" t="s">
        <v>117</v>
      </c>
      <c r="AT56" s="44" t="s">
        <v>117</v>
      </c>
      <c r="AU56" s="34" t="s">
        <v>116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9">
        <f t="shared" si="6"/>
        <v>19</v>
      </c>
    </row>
    <row r="57" spans="1:57" ht="12.75" customHeight="1">
      <c r="A57" s="191"/>
      <c r="B57" s="69" t="s">
        <v>159</v>
      </c>
      <c r="C57" s="69" t="s">
        <v>172</v>
      </c>
      <c r="D57" s="2" t="s">
        <v>17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30" t="s">
        <v>116</v>
      </c>
      <c r="V57" s="32">
        <v>0</v>
      </c>
      <c r="W57" s="32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2">
        <v>36</v>
      </c>
      <c r="AR57" s="44" t="s">
        <v>117</v>
      </c>
      <c r="AS57" s="44" t="s">
        <v>117</v>
      </c>
      <c r="AT57" s="44" t="s">
        <v>117</v>
      </c>
      <c r="AU57" s="34" t="s">
        <v>116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9">
        <f t="shared" si="6"/>
        <v>36</v>
      </c>
    </row>
    <row r="58" spans="1:57" s="10" customFormat="1" ht="12.75">
      <c r="A58" s="191"/>
      <c r="B58" s="182" t="s">
        <v>47</v>
      </c>
      <c r="C58" s="166" t="s">
        <v>105</v>
      </c>
      <c r="D58" s="121" t="s">
        <v>17</v>
      </c>
      <c r="E58" s="47">
        <f>E60</f>
        <v>0</v>
      </c>
      <c r="F58" s="47">
        <f aca="true" t="shared" si="23" ref="F58:AP58">F60</f>
        <v>0</v>
      </c>
      <c r="G58" s="47">
        <f t="shared" si="23"/>
        <v>0</v>
      </c>
      <c r="H58" s="47">
        <f t="shared" si="23"/>
        <v>0</v>
      </c>
      <c r="I58" s="47">
        <f t="shared" si="23"/>
        <v>0</v>
      </c>
      <c r="J58" s="47">
        <f t="shared" si="23"/>
        <v>0</v>
      </c>
      <c r="K58" s="47">
        <f t="shared" si="23"/>
        <v>0</v>
      </c>
      <c r="L58" s="47">
        <f t="shared" si="23"/>
        <v>0</v>
      </c>
      <c r="M58" s="47">
        <f t="shared" si="23"/>
        <v>0</v>
      </c>
      <c r="N58" s="47">
        <f t="shared" si="23"/>
        <v>0</v>
      </c>
      <c r="O58" s="47">
        <f t="shared" si="23"/>
        <v>0</v>
      </c>
      <c r="P58" s="47">
        <f t="shared" si="23"/>
        <v>0</v>
      </c>
      <c r="Q58" s="47">
        <f t="shared" si="23"/>
        <v>0</v>
      </c>
      <c r="R58" s="47">
        <f t="shared" si="23"/>
        <v>0</v>
      </c>
      <c r="S58" s="47">
        <f t="shared" si="23"/>
        <v>0</v>
      </c>
      <c r="T58" s="47">
        <f t="shared" si="23"/>
        <v>0</v>
      </c>
      <c r="U58" s="47" t="s">
        <v>116</v>
      </c>
      <c r="V58" s="47">
        <v>0</v>
      </c>
      <c r="W58" s="47">
        <v>0</v>
      </c>
      <c r="X58" s="47">
        <f t="shared" si="23"/>
        <v>1</v>
      </c>
      <c r="Y58" s="47">
        <f t="shared" si="23"/>
        <v>1</v>
      </c>
      <c r="Z58" s="47">
        <f t="shared" si="23"/>
        <v>1</v>
      </c>
      <c r="AA58" s="47">
        <f t="shared" si="23"/>
        <v>1</v>
      </c>
      <c r="AB58" s="47">
        <f t="shared" si="23"/>
        <v>1</v>
      </c>
      <c r="AC58" s="47">
        <f t="shared" si="23"/>
        <v>1</v>
      </c>
      <c r="AD58" s="47">
        <f t="shared" si="23"/>
        <v>1</v>
      </c>
      <c r="AE58" s="47">
        <f t="shared" si="23"/>
        <v>1</v>
      </c>
      <c r="AF58" s="47">
        <f t="shared" si="23"/>
        <v>1</v>
      </c>
      <c r="AG58" s="47">
        <f t="shared" si="23"/>
        <v>1</v>
      </c>
      <c r="AH58" s="47">
        <f t="shared" si="23"/>
        <v>1</v>
      </c>
      <c r="AI58" s="47">
        <f t="shared" si="23"/>
        <v>1</v>
      </c>
      <c r="AJ58" s="47">
        <f t="shared" si="23"/>
        <v>1</v>
      </c>
      <c r="AK58" s="47">
        <f t="shared" si="23"/>
        <v>1</v>
      </c>
      <c r="AL58" s="47">
        <f t="shared" si="23"/>
        <v>1</v>
      </c>
      <c r="AM58" s="47">
        <f t="shared" si="23"/>
        <v>1</v>
      </c>
      <c r="AN58" s="47">
        <f t="shared" si="23"/>
        <v>1</v>
      </c>
      <c r="AO58" s="47">
        <f t="shared" si="23"/>
        <v>1</v>
      </c>
      <c r="AP58" s="47">
        <f t="shared" si="23"/>
        <v>1</v>
      </c>
      <c r="AQ58" s="47">
        <v>0</v>
      </c>
      <c r="AR58" s="47">
        <v>0</v>
      </c>
      <c r="AS58" s="47">
        <v>0</v>
      </c>
      <c r="AT58" s="47">
        <v>0</v>
      </c>
      <c r="AU58" s="47" t="s">
        <v>116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f aca="true" t="shared" si="24" ref="BE58:BE70">SUM(E58:BD58)</f>
        <v>19</v>
      </c>
    </row>
    <row r="59" spans="1:57" s="10" customFormat="1" ht="18" customHeight="1">
      <c r="A59" s="191"/>
      <c r="B59" s="182"/>
      <c r="C59" s="166"/>
      <c r="D59" s="121" t="s">
        <v>18</v>
      </c>
      <c r="E59" s="47">
        <f>E61</f>
        <v>0</v>
      </c>
      <c r="F59" s="47">
        <f aca="true" t="shared" si="25" ref="F59:AP59">F61</f>
        <v>0</v>
      </c>
      <c r="G59" s="47">
        <f t="shared" si="25"/>
        <v>0</v>
      </c>
      <c r="H59" s="47">
        <f t="shared" si="25"/>
        <v>0</v>
      </c>
      <c r="I59" s="47">
        <f t="shared" si="25"/>
        <v>0</v>
      </c>
      <c r="J59" s="47">
        <f t="shared" si="25"/>
        <v>0</v>
      </c>
      <c r="K59" s="47">
        <f t="shared" si="25"/>
        <v>0</v>
      </c>
      <c r="L59" s="47">
        <f t="shared" si="25"/>
        <v>0</v>
      </c>
      <c r="M59" s="47">
        <f t="shared" si="25"/>
        <v>0</v>
      </c>
      <c r="N59" s="47">
        <f t="shared" si="25"/>
        <v>0</v>
      </c>
      <c r="O59" s="47">
        <f t="shared" si="25"/>
        <v>0</v>
      </c>
      <c r="P59" s="47">
        <f t="shared" si="25"/>
        <v>0</v>
      </c>
      <c r="Q59" s="47">
        <f t="shared" si="25"/>
        <v>0</v>
      </c>
      <c r="R59" s="47">
        <f t="shared" si="25"/>
        <v>0</v>
      </c>
      <c r="S59" s="47">
        <f t="shared" si="25"/>
        <v>0</v>
      </c>
      <c r="T59" s="47">
        <f t="shared" si="25"/>
        <v>0</v>
      </c>
      <c r="U59" s="47" t="s">
        <v>116</v>
      </c>
      <c r="V59" s="47">
        <v>0</v>
      </c>
      <c r="W59" s="47">
        <v>0</v>
      </c>
      <c r="X59" s="47">
        <f t="shared" si="25"/>
        <v>0.5</v>
      </c>
      <c r="Y59" s="47">
        <f t="shared" si="25"/>
        <v>0.5</v>
      </c>
      <c r="Z59" s="47">
        <f t="shared" si="25"/>
        <v>0.5</v>
      </c>
      <c r="AA59" s="47">
        <f t="shared" si="25"/>
        <v>0.5</v>
      </c>
      <c r="AB59" s="47">
        <f t="shared" si="25"/>
        <v>0.5</v>
      </c>
      <c r="AC59" s="47">
        <f t="shared" si="25"/>
        <v>0.5</v>
      </c>
      <c r="AD59" s="47">
        <f t="shared" si="25"/>
        <v>0.5</v>
      </c>
      <c r="AE59" s="47">
        <f t="shared" si="25"/>
        <v>0.5</v>
      </c>
      <c r="AF59" s="47">
        <f t="shared" si="25"/>
        <v>0.5</v>
      </c>
      <c r="AG59" s="47">
        <f t="shared" si="25"/>
        <v>0.5</v>
      </c>
      <c r="AH59" s="47">
        <f t="shared" si="25"/>
        <v>0.5</v>
      </c>
      <c r="AI59" s="47">
        <f t="shared" si="25"/>
        <v>0.5</v>
      </c>
      <c r="AJ59" s="47">
        <f t="shared" si="25"/>
        <v>0.5</v>
      </c>
      <c r="AK59" s="47">
        <f t="shared" si="25"/>
        <v>0.5</v>
      </c>
      <c r="AL59" s="47">
        <f t="shared" si="25"/>
        <v>0.5</v>
      </c>
      <c r="AM59" s="47">
        <f t="shared" si="25"/>
        <v>0.5</v>
      </c>
      <c r="AN59" s="47">
        <f t="shared" si="25"/>
        <v>0.5</v>
      </c>
      <c r="AO59" s="47">
        <f t="shared" si="25"/>
        <v>0.5</v>
      </c>
      <c r="AP59" s="124">
        <f t="shared" si="25"/>
        <v>0.5</v>
      </c>
      <c r="AQ59" s="47">
        <v>0</v>
      </c>
      <c r="AR59" s="47">
        <v>0</v>
      </c>
      <c r="AS59" s="47">
        <v>0</v>
      </c>
      <c r="AT59" s="47">
        <v>0</v>
      </c>
      <c r="AU59" s="47" t="s">
        <v>116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f t="shared" si="24"/>
        <v>9.5</v>
      </c>
    </row>
    <row r="60" spans="1:57" ht="12.75">
      <c r="A60" s="191"/>
      <c r="B60" s="183" t="s">
        <v>48</v>
      </c>
      <c r="C60" s="134" t="s">
        <v>105</v>
      </c>
      <c r="D60" s="2" t="s">
        <v>17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30" t="s">
        <v>116</v>
      </c>
      <c r="V60" s="32">
        <v>0</v>
      </c>
      <c r="W60" s="32">
        <v>0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13">
        <v>1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</v>
      </c>
      <c r="AP60" s="13">
        <v>1</v>
      </c>
      <c r="AQ60" s="44" t="s">
        <v>117</v>
      </c>
      <c r="AR60" s="44" t="s">
        <v>117</v>
      </c>
      <c r="AS60" s="44" t="s">
        <v>117</v>
      </c>
      <c r="AT60" s="44" t="s">
        <v>117</v>
      </c>
      <c r="AU60" s="34" t="s">
        <v>116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246">
        <f t="shared" si="24"/>
        <v>19</v>
      </c>
    </row>
    <row r="61" spans="1:57" ht="16.5" customHeight="1">
      <c r="A61" s="191"/>
      <c r="B61" s="183"/>
      <c r="C61" s="134"/>
      <c r="D61" s="2" t="s">
        <v>18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0" t="s">
        <v>116</v>
      </c>
      <c r="V61" s="32">
        <v>0</v>
      </c>
      <c r="W61" s="32">
        <v>0</v>
      </c>
      <c r="X61" s="13">
        <v>0.5</v>
      </c>
      <c r="Y61" s="13">
        <v>0.5</v>
      </c>
      <c r="Z61" s="13">
        <v>0.5</v>
      </c>
      <c r="AA61" s="13">
        <v>0.5</v>
      </c>
      <c r="AB61" s="13">
        <v>0.5</v>
      </c>
      <c r="AC61" s="13">
        <v>0.5</v>
      </c>
      <c r="AD61" s="13">
        <v>0.5</v>
      </c>
      <c r="AE61" s="13">
        <v>0.5</v>
      </c>
      <c r="AF61" s="13">
        <v>0.5</v>
      </c>
      <c r="AG61" s="13">
        <v>0.5</v>
      </c>
      <c r="AH61" s="13">
        <v>0.5</v>
      </c>
      <c r="AI61" s="13">
        <v>0.5</v>
      </c>
      <c r="AJ61" s="13">
        <v>0.5</v>
      </c>
      <c r="AK61" s="13">
        <v>0.5</v>
      </c>
      <c r="AL61" s="13">
        <v>0.5</v>
      </c>
      <c r="AM61" s="13">
        <v>0.5</v>
      </c>
      <c r="AN61" s="13">
        <v>0.5</v>
      </c>
      <c r="AO61" s="13">
        <v>0.5</v>
      </c>
      <c r="AP61" s="13">
        <v>0.5</v>
      </c>
      <c r="AQ61" s="44" t="s">
        <v>117</v>
      </c>
      <c r="AR61" s="44" t="s">
        <v>117</v>
      </c>
      <c r="AS61" s="44" t="s">
        <v>117</v>
      </c>
      <c r="AT61" s="44" t="s">
        <v>117</v>
      </c>
      <c r="AU61" s="34" t="s">
        <v>116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9">
        <f t="shared" si="24"/>
        <v>9.5</v>
      </c>
    </row>
    <row r="62" spans="1:57" s="10" customFormat="1" ht="12.75">
      <c r="A62" s="191"/>
      <c r="B62" s="182" t="s">
        <v>57</v>
      </c>
      <c r="C62" s="166" t="s">
        <v>106</v>
      </c>
      <c r="D62" s="101" t="s">
        <v>17</v>
      </c>
      <c r="E62" s="47">
        <f>E64</f>
        <v>3</v>
      </c>
      <c r="F62" s="47">
        <f aca="true" t="shared" si="26" ref="F62:T62">F64</f>
        <v>3</v>
      </c>
      <c r="G62" s="47">
        <f t="shared" si="26"/>
        <v>3</v>
      </c>
      <c r="H62" s="47">
        <f t="shared" si="26"/>
        <v>3</v>
      </c>
      <c r="I62" s="47">
        <f t="shared" si="26"/>
        <v>3</v>
      </c>
      <c r="J62" s="47">
        <f t="shared" si="26"/>
        <v>3</v>
      </c>
      <c r="K62" s="47">
        <f t="shared" si="26"/>
        <v>3</v>
      </c>
      <c r="L62" s="47">
        <f t="shared" si="26"/>
        <v>3</v>
      </c>
      <c r="M62" s="47">
        <f t="shared" si="26"/>
        <v>3</v>
      </c>
      <c r="N62" s="47">
        <f t="shared" si="26"/>
        <v>3</v>
      </c>
      <c r="O62" s="47">
        <f t="shared" si="26"/>
        <v>3</v>
      </c>
      <c r="P62" s="47">
        <f t="shared" si="26"/>
        <v>3</v>
      </c>
      <c r="Q62" s="47">
        <f t="shared" si="26"/>
        <v>3</v>
      </c>
      <c r="R62" s="47">
        <f t="shared" si="26"/>
        <v>3</v>
      </c>
      <c r="S62" s="47">
        <f t="shared" si="26"/>
        <v>3</v>
      </c>
      <c r="T62" s="47">
        <f t="shared" si="26"/>
        <v>3</v>
      </c>
      <c r="U62" s="47" t="s">
        <v>116</v>
      </c>
      <c r="V62" s="47">
        <v>0</v>
      </c>
      <c r="W62" s="47">
        <v>0</v>
      </c>
      <c r="X62" s="47">
        <f aca="true" t="shared" si="27" ref="X62:AP62">X64</f>
        <v>4</v>
      </c>
      <c r="Y62" s="47">
        <f t="shared" si="27"/>
        <v>4</v>
      </c>
      <c r="Z62" s="47">
        <f t="shared" si="27"/>
        <v>4</v>
      </c>
      <c r="AA62" s="47">
        <f t="shared" si="27"/>
        <v>4</v>
      </c>
      <c r="AB62" s="47">
        <f t="shared" si="27"/>
        <v>4</v>
      </c>
      <c r="AC62" s="47">
        <f t="shared" si="27"/>
        <v>4</v>
      </c>
      <c r="AD62" s="47">
        <f t="shared" si="27"/>
        <v>4</v>
      </c>
      <c r="AE62" s="47">
        <f t="shared" si="27"/>
        <v>4</v>
      </c>
      <c r="AF62" s="47">
        <f t="shared" si="27"/>
        <v>4</v>
      </c>
      <c r="AG62" s="47">
        <f t="shared" si="27"/>
        <v>4</v>
      </c>
      <c r="AH62" s="47">
        <f t="shared" si="27"/>
        <v>4</v>
      </c>
      <c r="AI62" s="47">
        <f t="shared" si="27"/>
        <v>4</v>
      </c>
      <c r="AJ62" s="47">
        <f t="shared" si="27"/>
        <v>4</v>
      </c>
      <c r="AK62" s="47">
        <f t="shared" si="27"/>
        <v>4</v>
      </c>
      <c r="AL62" s="47">
        <f t="shared" si="27"/>
        <v>4</v>
      </c>
      <c r="AM62" s="47">
        <f t="shared" si="27"/>
        <v>4</v>
      </c>
      <c r="AN62" s="47">
        <f t="shared" si="27"/>
        <v>4</v>
      </c>
      <c r="AO62" s="47">
        <f t="shared" si="27"/>
        <v>4</v>
      </c>
      <c r="AP62" s="47">
        <f t="shared" si="27"/>
        <v>4</v>
      </c>
      <c r="AQ62" s="47">
        <f>SUM(AQ66,AQ67)</f>
        <v>0</v>
      </c>
      <c r="AR62" s="47">
        <f>SUM(AR66,AR67)</f>
        <v>36</v>
      </c>
      <c r="AS62" s="47">
        <f>SUM(AS66,AS67)</f>
        <v>36</v>
      </c>
      <c r="AT62" s="47">
        <f>SUM(AT66,AT67)</f>
        <v>36</v>
      </c>
      <c r="AU62" s="47" t="s">
        <v>116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f t="shared" si="24"/>
        <v>232</v>
      </c>
    </row>
    <row r="63" spans="1:57" s="10" customFormat="1" ht="12.75" customHeight="1">
      <c r="A63" s="191"/>
      <c r="B63" s="182"/>
      <c r="C63" s="166"/>
      <c r="D63" s="121" t="s">
        <v>18</v>
      </c>
      <c r="E63" s="47">
        <f>E65</f>
        <v>1.5</v>
      </c>
      <c r="F63" s="47">
        <f aca="true" t="shared" si="28" ref="F63:AP63">F65</f>
        <v>1.5</v>
      </c>
      <c r="G63" s="47">
        <f t="shared" si="28"/>
        <v>1.5</v>
      </c>
      <c r="H63" s="47">
        <f t="shared" si="28"/>
        <v>1.5</v>
      </c>
      <c r="I63" s="47">
        <f t="shared" si="28"/>
        <v>1.5</v>
      </c>
      <c r="J63" s="47">
        <f t="shared" si="28"/>
        <v>1.5</v>
      </c>
      <c r="K63" s="47">
        <f t="shared" si="28"/>
        <v>1.5</v>
      </c>
      <c r="L63" s="47">
        <f t="shared" si="28"/>
        <v>1.5</v>
      </c>
      <c r="M63" s="47">
        <f t="shared" si="28"/>
        <v>1.5</v>
      </c>
      <c r="N63" s="47">
        <f t="shared" si="28"/>
        <v>1.5</v>
      </c>
      <c r="O63" s="47">
        <f t="shared" si="28"/>
        <v>1.5</v>
      </c>
      <c r="P63" s="47">
        <f t="shared" si="28"/>
        <v>1.5</v>
      </c>
      <c r="Q63" s="47">
        <f t="shared" si="28"/>
        <v>1.5</v>
      </c>
      <c r="R63" s="47">
        <f t="shared" si="28"/>
        <v>1.5</v>
      </c>
      <c r="S63" s="47">
        <f t="shared" si="28"/>
        <v>1.5</v>
      </c>
      <c r="T63" s="47">
        <f t="shared" si="28"/>
        <v>1.5</v>
      </c>
      <c r="U63" s="47" t="s">
        <v>116</v>
      </c>
      <c r="V63" s="47">
        <v>0</v>
      </c>
      <c r="W63" s="47">
        <v>0</v>
      </c>
      <c r="X63" s="47">
        <f t="shared" si="28"/>
        <v>2</v>
      </c>
      <c r="Y63" s="47">
        <f t="shared" si="28"/>
        <v>2</v>
      </c>
      <c r="Z63" s="47">
        <f t="shared" si="28"/>
        <v>2</v>
      </c>
      <c r="AA63" s="47">
        <f t="shared" si="28"/>
        <v>2</v>
      </c>
      <c r="AB63" s="47">
        <f t="shared" si="28"/>
        <v>2</v>
      </c>
      <c r="AC63" s="47">
        <f t="shared" si="28"/>
        <v>2</v>
      </c>
      <c r="AD63" s="47">
        <f t="shared" si="28"/>
        <v>2</v>
      </c>
      <c r="AE63" s="47">
        <f t="shared" si="28"/>
        <v>2</v>
      </c>
      <c r="AF63" s="47">
        <f t="shared" si="28"/>
        <v>2</v>
      </c>
      <c r="AG63" s="47">
        <f t="shared" si="28"/>
        <v>2</v>
      </c>
      <c r="AH63" s="47">
        <f t="shared" si="28"/>
        <v>2</v>
      </c>
      <c r="AI63" s="47">
        <f t="shared" si="28"/>
        <v>2</v>
      </c>
      <c r="AJ63" s="47">
        <f t="shared" si="28"/>
        <v>2</v>
      </c>
      <c r="AK63" s="47">
        <f t="shared" si="28"/>
        <v>2</v>
      </c>
      <c r="AL63" s="47">
        <f t="shared" si="28"/>
        <v>2</v>
      </c>
      <c r="AM63" s="47">
        <f t="shared" si="28"/>
        <v>2</v>
      </c>
      <c r="AN63" s="47">
        <f t="shared" si="28"/>
        <v>2</v>
      </c>
      <c r="AO63" s="47">
        <f t="shared" si="28"/>
        <v>2</v>
      </c>
      <c r="AP63" s="47">
        <f t="shared" si="28"/>
        <v>2</v>
      </c>
      <c r="AQ63" s="47">
        <v>0</v>
      </c>
      <c r="AR63" s="47">
        <v>0</v>
      </c>
      <c r="AS63" s="47">
        <v>0</v>
      </c>
      <c r="AT63" s="47">
        <v>0</v>
      </c>
      <c r="AU63" s="47" t="s">
        <v>116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f t="shared" si="24"/>
        <v>62</v>
      </c>
    </row>
    <row r="64" spans="1:57" ht="17.25" customHeight="1">
      <c r="A64" s="191"/>
      <c r="B64" s="183" t="s">
        <v>58</v>
      </c>
      <c r="C64" s="134" t="s">
        <v>107</v>
      </c>
      <c r="D64" s="7" t="s">
        <v>17</v>
      </c>
      <c r="E64" s="12">
        <v>3</v>
      </c>
      <c r="F64" s="12">
        <v>3</v>
      </c>
      <c r="G64" s="12">
        <v>3</v>
      </c>
      <c r="H64" s="12">
        <v>3</v>
      </c>
      <c r="I64" s="12">
        <v>3</v>
      </c>
      <c r="J64" s="12">
        <v>3</v>
      </c>
      <c r="K64" s="12">
        <v>3</v>
      </c>
      <c r="L64" s="12">
        <v>3</v>
      </c>
      <c r="M64" s="12">
        <v>3</v>
      </c>
      <c r="N64" s="12">
        <v>3</v>
      </c>
      <c r="O64" s="12">
        <v>3</v>
      </c>
      <c r="P64" s="12">
        <v>3</v>
      </c>
      <c r="Q64" s="12">
        <v>3</v>
      </c>
      <c r="R64" s="12">
        <v>3</v>
      </c>
      <c r="S64" s="12">
        <v>3</v>
      </c>
      <c r="T64" s="12">
        <v>3</v>
      </c>
      <c r="U64" s="30" t="s">
        <v>116</v>
      </c>
      <c r="V64" s="32">
        <v>0</v>
      </c>
      <c r="W64" s="32">
        <v>0</v>
      </c>
      <c r="X64" s="13">
        <v>4</v>
      </c>
      <c r="Y64" s="13">
        <v>4</v>
      </c>
      <c r="Z64" s="13">
        <v>4</v>
      </c>
      <c r="AA64" s="13">
        <v>4</v>
      </c>
      <c r="AB64" s="13">
        <v>4</v>
      </c>
      <c r="AC64" s="13">
        <v>4</v>
      </c>
      <c r="AD64" s="13">
        <v>4</v>
      </c>
      <c r="AE64" s="13">
        <v>4</v>
      </c>
      <c r="AF64" s="13">
        <v>4</v>
      </c>
      <c r="AG64" s="13">
        <v>4</v>
      </c>
      <c r="AH64" s="13">
        <v>4</v>
      </c>
      <c r="AI64" s="13">
        <v>4</v>
      </c>
      <c r="AJ64" s="13">
        <v>4</v>
      </c>
      <c r="AK64" s="13">
        <v>4</v>
      </c>
      <c r="AL64" s="13">
        <v>4</v>
      </c>
      <c r="AM64" s="13">
        <v>4</v>
      </c>
      <c r="AN64" s="13">
        <v>4</v>
      </c>
      <c r="AO64" s="13">
        <v>4</v>
      </c>
      <c r="AP64" s="13">
        <v>4</v>
      </c>
      <c r="AQ64" s="44" t="s">
        <v>117</v>
      </c>
      <c r="AR64" s="44" t="s">
        <v>117</v>
      </c>
      <c r="AS64" s="44" t="s">
        <v>117</v>
      </c>
      <c r="AT64" s="44" t="s">
        <v>117</v>
      </c>
      <c r="AU64" s="34" t="s">
        <v>116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246">
        <f t="shared" si="24"/>
        <v>124</v>
      </c>
    </row>
    <row r="65" spans="1:57" ht="17.25" customHeight="1">
      <c r="A65" s="191"/>
      <c r="B65" s="183"/>
      <c r="C65" s="134"/>
      <c r="D65" s="7" t="s">
        <v>18</v>
      </c>
      <c r="E65" s="12">
        <v>1.5</v>
      </c>
      <c r="F65" s="12">
        <v>1.5</v>
      </c>
      <c r="G65" s="12">
        <v>1.5</v>
      </c>
      <c r="H65" s="12">
        <v>1.5</v>
      </c>
      <c r="I65" s="12">
        <v>1.5</v>
      </c>
      <c r="J65" s="12">
        <v>1.5</v>
      </c>
      <c r="K65" s="12">
        <v>1.5</v>
      </c>
      <c r="L65" s="12">
        <v>1.5</v>
      </c>
      <c r="M65" s="12">
        <v>1.5</v>
      </c>
      <c r="N65" s="12">
        <v>1.5</v>
      </c>
      <c r="O65" s="12">
        <v>1.5</v>
      </c>
      <c r="P65" s="12">
        <v>1.5</v>
      </c>
      <c r="Q65" s="12">
        <v>1.5</v>
      </c>
      <c r="R65" s="12">
        <v>1.5</v>
      </c>
      <c r="S65" s="12">
        <v>1.5</v>
      </c>
      <c r="T65" s="12">
        <v>1.5</v>
      </c>
      <c r="U65" s="30" t="s">
        <v>116</v>
      </c>
      <c r="V65" s="32">
        <v>0</v>
      </c>
      <c r="W65" s="32">
        <v>0</v>
      </c>
      <c r="X65" s="13">
        <v>2</v>
      </c>
      <c r="Y65" s="13">
        <v>2</v>
      </c>
      <c r="Z65" s="13">
        <v>2</v>
      </c>
      <c r="AA65" s="13">
        <v>2</v>
      </c>
      <c r="AB65" s="13">
        <v>2</v>
      </c>
      <c r="AC65" s="13">
        <v>2</v>
      </c>
      <c r="AD65" s="13">
        <v>2</v>
      </c>
      <c r="AE65" s="13">
        <v>2</v>
      </c>
      <c r="AF65" s="13">
        <v>2</v>
      </c>
      <c r="AG65" s="13">
        <v>2</v>
      </c>
      <c r="AH65" s="13">
        <v>2</v>
      </c>
      <c r="AI65" s="13">
        <v>2</v>
      </c>
      <c r="AJ65" s="13">
        <v>2</v>
      </c>
      <c r="AK65" s="13">
        <v>2</v>
      </c>
      <c r="AL65" s="13">
        <v>2</v>
      </c>
      <c r="AM65" s="13">
        <v>2</v>
      </c>
      <c r="AN65" s="13">
        <v>2</v>
      </c>
      <c r="AO65" s="13">
        <v>2</v>
      </c>
      <c r="AP65" s="13">
        <v>2</v>
      </c>
      <c r="AQ65" s="44" t="s">
        <v>117</v>
      </c>
      <c r="AR65" s="44" t="s">
        <v>117</v>
      </c>
      <c r="AS65" s="44" t="s">
        <v>117</v>
      </c>
      <c r="AT65" s="44" t="s">
        <v>117</v>
      </c>
      <c r="AU65" s="34" t="s">
        <v>116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9">
        <f t="shared" si="24"/>
        <v>62</v>
      </c>
    </row>
    <row r="66" spans="1:57" ht="17.25" customHeight="1">
      <c r="A66" s="191"/>
      <c r="B66" s="7" t="s">
        <v>126</v>
      </c>
      <c r="C66" s="69" t="s">
        <v>172</v>
      </c>
      <c r="D66" s="7" t="s">
        <v>17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30" t="s">
        <v>116</v>
      </c>
      <c r="V66" s="32">
        <v>0</v>
      </c>
      <c r="W66" s="32"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44" t="s">
        <v>117</v>
      </c>
      <c r="AR66" s="52">
        <v>36</v>
      </c>
      <c r="AS66" s="44" t="s">
        <v>117</v>
      </c>
      <c r="AT66" s="44" t="s">
        <v>117</v>
      </c>
      <c r="AU66" s="34" t="s">
        <v>116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9">
        <f>SUM(E66:BD66)</f>
        <v>36</v>
      </c>
    </row>
    <row r="67" spans="1:57" ht="17.25" customHeight="1">
      <c r="A67" s="191"/>
      <c r="B67" s="7" t="s">
        <v>157</v>
      </c>
      <c r="C67" s="27" t="s">
        <v>173</v>
      </c>
      <c r="D67" s="7" t="s">
        <v>17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30" t="s">
        <v>116</v>
      </c>
      <c r="V67" s="32">
        <v>0</v>
      </c>
      <c r="W67" s="32"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44" t="s">
        <v>117</v>
      </c>
      <c r="AR67" s="44" t="s">
        <v>117</v>
      </c>
      <c r="AS67" s="52">
        <v>36</v>
      </c>
      <c r="AT67" s="52">
        <v>36</v>
      </c>
      <c r="AU67" s="34" t="s">
        <v>116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9">
        <f>SUM(E67:BD67)</f>
        <v>72</v>
      </c>
    </row>
    <row r="68" spans="1:57" s="10" customFormat="1" ht="21.75" customHeight="1">
      <c r="A68" s="191"/>
      <c r="B68" s="182" t="s">
        <v>29</v>
      </c>
      <c r="C68" s="182"/>
      <c r="D68" s="182"/>
      <c r="E68" s="23">
        <f>SUM(E31,E25,E13,E7)</f>
        <v>36</v>
      </c>
      <c r="F68" s="23">
        <f aca="true" t="shared" si="29" ref="F68:T68">SUM(F31,F25,F13,F7)</f>
        <v>36</v>
      </c>
      <c r="G68" s="23">
        <f t="shared" si="29"/>
        <v>36</v>
      </c>
      <c r="H68" s="23">
        <f t="shared" si="29"/>
        <v>36</v>
      </c>
      <c r="I68" s="23">
        <f t="shared" si="29"/>
        <v>36</v>
      </c>
      <c r="J68" s="23">
        <f t="shared" si="29"/>
        <v>36</v>
      </c>
      <c r="K68" s="23">
        <f t="shared" si="29"/>
        <v>36</v>
      </c>
      <c r="L68" s="23">
        <f t="shared" si="29"/>
        <v>36</v>
      </c>
      <c r="M68" s="23">
        <f t="shared" si="29"/>
        <v>36</v>
      </c>
      <c r="N68" s="23">
        <f t="shared" si="29"/>
        <v>36</v>
      </c>
      <c r="O68" s="23">
        <f t="shared" si="29"/>
        <v>36</v>
      </c>
      <c r="P68" s="23">
        <f t="shared" si="29"/>
        <v>36</v>
      </c>
      <c r="Q68" s="23">
        <f t="shared" si="29"/>
        <v>36</v>
      </c>
      <c r="R68" s="23">
        <f t="shared" si="29"/>
        <v>36</v>
      </c>
      <c r="S68" s="23">
        <f t="shared" si="29"/>
        <v>36</v>
      </c>
      <c r="T68" s="23">
        <f t="shared" si="29"/>
        <v>36</v>
      </c>
      <c r="U68" s="23" t="s">
        <v>116</v>
      </c>
      <c r="V68" s="23">
        <f>V62+V58+V43+V33+V25+V13</f>
        <v>0</v>
      </c>
      <c r="W68" s="23">
        <f>W62+W58+W43+W33+W25+W13</f>
        <v>0</v>
      </c>
      <c r="X68" s="23">
        <f aca="true" t="shared" si="30" ref="X68:AT68">X62+X58+X43+X33+X25+X13+X7</f>
        <v>36</v>
      </c>
      <c r="Y68" s="23">
        <f t="shared" si="30"/>
        <v>36</v>
      </c>
      <c r="Z68" s="23">
        <f t="shared" si="30"/>
        <v>36</v>
      </c>
      <c r="AA68" s="23">
        <f t="shared" si="30"/>
        <v>36</v>
      </c>
      <c r="AB68" s="23">
        <f t="shared" si="30"/>
        <v>36</v>
      </c>
      <c r="AC68" s="23">
        <f t="shared" si="30"/>
        <v>36</v>
      </c>
      <c r="AD68" s="23">
        <f t="shared" si="30"/>
        <v>36</v>
      </c>
      <c r="AE68" s="23">
        <f t="shared" si="30"/>
        <v>36</v>
      </c>
      <c r="AF68" s="23">
        <f t="shared" si="30"/>
        <v>36</v>
      </c>
      <c r="AG68" s="23">
        <f t="shared" si="30"/>
        <v>36</v>
      </c>
      <c r="AH68" s="23">
        <f t="shared" si="30"/>
        <v>36</v>
      </c>
      <c r="AI68" s="23">
        <f t="shared" si="30"/>
        <v>36</v>
      </c>
      <c r="AJ68" s="23">
        <f t="shared" si="30"/>
        <v>36</v>
      </c>
      <c r="AK68" s="23">
        <f t="shared" si="30"/>
        <v>36</v>
      </c>
      <c r="AL68" s="23">
        <f t="shared" si="30"/>
        <v>36</v>
      </c>
      <c r="AM68" s="23">
        <f t="shared" si="30"/>
        <v>36</v>
      </c>
      <c r="AN68" s="23">
        <f t="shared" si="30"/>
        <v>36</v>
      </c>
      <c r="AO68" s="23">
        <f t="shared" si="30"/>
        <v>36</v>
      </c>
      <c r="AP68" s="23">
        <f t="shared" si="30"/>
        <v>36</v>
      </c>
      <c r="AQ68" s="23">
        <f t="shared" si="30"/>
        <v>36</v>
      </c>
      <c r="AR68" s="23">
        <f t="shared" si="30"/>
        <v>36</v>
      </c>
      <c r="AS68" s="23">
        <f t="shared" si="30"/>
        <v>36</v>
      </c>
      <c r="AT68" s="23">
        <f t="shared" si="30"/>
        <v>36</v>
      </c>
      <c r="AU68" s="23" t="s">
        <v>116</v>
      </c>
      <c r="AV68" s="23">
        <f aca="true" t="shared" si="31" ref="AV68:BD68">AV62+AV58+AV43+AV33+AV25+AV13</f>
        <v>0</v>
      </c>
      <c r="AW68" s="23">
        <f t="shared" si="31"/>
        <v>0</v>
      </c>
      <c r="AX68" s="23">
        <f t="shared" si="31"/>
        <v>0</v>
      </c>
      <c r="AY68" s="23">
        <f t="shared" si="31"/>
        <v>0</v>
      </c>
      <c r="AZ68" s="23">
        <f t="shared" si="31"/>
        <v>0</v>
      </c>
      <c r="BA68" s="23">
        <f t="shared" si="31"/>
        <v>0</v>
      </c>
      <c r="BB68" s="23">
        <f t="shared" si="31"/>
        <v>0</v>
      </c>
      <c r="BC68" s="23">
        <f t="shared" si="31"/>
        <v>0</v>
      </c>
      <c r="BD68" s="23">
        <f t="shared" si="31"/>
        <v>0</v>
      </c>
      <c r="BE68" s="60">
        <f t="shared" si="24"/>
        <v>1404</v>
      </c>
    </row>
    <row r="69" spans="1:57" s="10" customFormat="1" ht="17.25" customHeight="1">
      <c r="A69" s="191"/>
      <c r="B69" s="182" t="s">
        <v>24</v>
      </c>
      <c r="C69" s="182"/>
      <c r="D69" s="182"/>
      <c r="E69" s="23">
        <f aca="true" t="shared" si="32" ref="E69:T69">E63+E59+E44+E34+E26+E14+E8</f>
        <v>18.1</v>
      </c>
      <c r="F69" s="23">
        <f t="shared" si="32"/>
        <v>18.1</v>
      </c>
      <c r="G69" s="23">
        <f t="shared" si="32"/>
        <v>18.1</v>
      </c>
      <c r="H69" s="23">
        <f t="shared" si="32"/>
        <v>18.1</v>
      </c>
      <c r="I69" s="23">
        <f t="shared" si="32"/>
        <v>18.2</v>
      </c>
      <c r="J69" s="23">
        <f t="shared" si="32"/>
        <v>18.2</v>
      </c>
      <c r="K69" s="23">
        <f t="shared" si="32"/>
        <v>18.2</v>
      </c>
      <c r="L69" s="23">
        <f t="shared" si="32"/>
        <v>18.2</v>
      </c>
      <c r="M69" s="23">
        <f t="shared" si="32"/>
        <v>18.2</v>
      </c>
      <c r="N69" s="23">
        <f t="shared" si="32"/>
        <v>18.2</v>
      </c>
      <c r="O69" s="23">
        <f t="shared" si="32"/>
        <v>18.2</v>
      </c>
      <c r="P69" s="23">
        <f t="shared" si="32"/>
        <v>18.2</v>
      </c>
      <c r="Q69" s="23">
        <f t="shared" si="32"/>
        <v>18.3</v>
      </c>
      <c r="R69" s="23">
        <f t="shared" si="32"/>
        <v>18.3</v>
      </c>
      <c r="S69" s="23">
        <f t="shared" si="32"/>
        <v>18.2</v>
      </c>
      <c r="T69" s="23">
        <f t="shared" si="32"/>
        <v>18.2</v>
      </c>
      <c r="U69" s="23" t="s">
        <v>116</v>
      </c>
      <c r="V69" s="23">
        <f>V63+V59+V44+V34+V26+V14</f>
        <v>0</v>
      </c>
      <c r="W69" s="23">
        <f>W63+W59+W44+W34+W26+W14</f>
        <v>0</v>
      </c>
      <c r="X69" s="23">
        <f aca="true" t="shared" si="33" ref="X69:AT69">X63+X59+X44+X34+X26+X14+X8</f>
        <v>18</v>
      </c>
      <c r="Y69" s="23">
        <f t="shared" si="33"/>
        <v>18</v>
      </c>
      <c r="Z69" s="23">
        <f t="shared" si="33"/>
        <v>18</v>
      </c>
      <c r="AA69" s="23">
        <f t="shared" si="33"/>
        <v>18</v>
      </c>
      <c r="AB69" s="23">
        <f t="shared" si="33"/>
        <v>18</v>
      </c>
      <c r="AC69" s="23">
        <f t="shared" si="33"/>
        <v>18</v>
      </c>
      <c r="AD69" s="23">
        <f t="shared" si="33"/>
        <v>18</v>
      </c>
      <c r="AE69" s="23">
        <f t="shared" si="33"/>
        <v>18</v>
      </c>
      <c r="AF69" s="23">
        <f t="shared" si="33"/>
        <v>18</v>
      </c>
      <c r="AG69" s="23">
        <f t="shared" si="33"/>
        <v>18</v>
      </c>
      <c r="AH69" s="23">
        <f t="shared" si="33"/>
        <v>18</v>
      </c>
      <c r="AI69" s="23">
        <f t="shared" si="33"/>
        <v>18</v>
      </c>
      <c r="AJ69" s="23">
        <f t="shared" si="33"/>
        <v>18</v>
      </c>
      <c r="AK69" s="23">
        <f t="shared" si="33"/>
        <v>18</v>
      </c>
      <c r="AL69" s="23">
        <f t="shared" si="33"/>
        <v>18</v>
      </c>
      <c r="AM69" s="23">
        <f t="shared" si="33"/>
        <v>18</v>
      </c>
      <c r="AN69" s="23">
        <f t="shared" si="33"/>
        <v>18</v>
      </c>
      <c r="AO69" s="23">
        <f t="shared" si="33"/>
        <v>18</v>
      </c>
      <c r="AP69" s="23">
        <f t="shared" si="33"/>
        <v>18</v>
      </c>
      <c r="AQ69" s="23">
        <f t="shared" si="33"/>
        <v>0</v>
      </c>
      <c r="AR69" s="23">
        <f t="shared" si="33"/>
        <v>0</v>
      </c>
      <c r="AS69" s="23">
        <f t="shared" si="33"/>
        <v>0</v>
      </c>
      <c r="AT69" s="23">
        <f t="shared" si="33"/>
        <v>0</v>
      </c>
      <c r="AU69" s="23" t="s">
        <v>116</v>
      </c>
      <c r="AV69" s="23">
        <v>0</v>
      </c>
      <c r="AW69" s="23">
        <f aca="true" t="shared" si="34" ref="AW69:BD69">AW63+AW59+AW44+AW34+AW26+AW14</f>
        <v>0</v>
      </c>
      <c r="AX69" s="23">
        <f t="shared" si="34"/>
        <v>0</v>
      </c>
      <c r="AY69" s="23">
        <f t="shared" si="34"/>
        <v>0</v>
      </c>
      <c r="AZ69" s="23">
        <f t="shared" si="34"/>
        <v>0</v>
      </c>
      <c r="BA69" s="23">
        <f t="shared" si="34"/>
        <v>0</v>
      </c>
      <c r="BB69" s="23">
        <f t="shared" si="34"/>
        <v>0</v>
      </c>
      <c r="BC69" s="23">
        <f t="shared" si="34"/>
        <v>0</v>
      </c>
      <c r="BD69" s="23">
        <f t="shared" si="34"/>
        <v>0</v>
      </c>
      <c r="BE69" s="11">
        <f t="shared" si="24"/>
        <v>633</v>
      </c>
    </row>
    <row r="70" spans="1:57" s="10" customFormat="1" ht="13.5" customHeight="1">
      <c r="A70" s="192"/>
      <c r="B70" s="182" t="s">
        <v>25</v>
      </c>
      <c r="C70" s="182"/>
      <c r="D70" s="182"/>
      <c r="E70" s="23">
        <f>E68+E69</f>
        <v>54.1</v>
      </c>
      <c r="F70" s="11">
        <f aca="true" t="shared" si="35" ref="F70:BD70">F68+F69</f>
        <v>54.1</v>
      </c>
      <c r="G70" s="11">
        <f t="shared" si="35"/>
        <v>54.1</v>
      </c>
      <c r="H70" s="11">
        <f t="shared" si="35"/>
        <v>54.1</v>
      </c>
      <c r="I70" s="11">
        <f t="shared" si="35"/>
        <v>54.2</v>
      </c>
      <c r="J70" s="11">
        <f t="shared" si="35"/>
        <v>54.2</v>
      </c>
      <c r="K70" s="11">
        <f t="shared" si="35"/>
        <v>54.2</v>
      </c>
      <c r="L70" s="11">
        <f t="shared" si="35"/>
        <v>54.2</v>
      </c>
      <c r="M70" s="11">
        <f t="shared" si="35"/>
        <v>54.2</v>
      </c>
      <c r="N70" s="11">
        <f t="shared" si="35"/>
        <v>54.2</v>
      </c>
      <c r="O70" s="11">
        <f t="shared" si="35"/>
        <v>54.2</v>
      </c>
      <c r="P70" s="11">
        <f t="shared" si="35"/>
        <v>54.2</v>
      </c>
      <c r="Q70" s="11">
        <f t="shared" si="35"/>
        <v>54.3</v>
      </c>
      <c r="R70" s="11">
        <f t="shared" si="35"/>
        <v>54.3</v>
      </c>
      <c r="S70" s="11">
        <f t="shared" si="35"/>
        <v>54.2</v>
      </c>
      <c r="T70" s="11">
        <f t="shared" si="35"/>
        <v>54.2</v>
      </c>
      <c r="U70" s="11" t="s">
        <v>116</v>
      </c>
      <c r="V70" s="11">
        <f t="shared" si="35"/>
        <v>0</v>
      </c>
      <c r="W70" s="11">
        <f t="shared" si="35"/>
        <v>0</v>
      </c>
      <c r="X70" s="11">
        <f t="shared" si="35"/>
        <v>54</v>
      </c>
      <c r="Y70" s="11">
        <f t="shared" si="35"/>
        <v>54</v>
      </c>
      <c r="Z70" s="11">
        <f t="shared" si="35"/>
        <v>54</v>
      </c>
      <c r="AA70" s="11">
        <f t="shared" si="35"/>
        <v>54</v>
      </c>
      <c r="AB70" s="11">
        <f t="shared" si="35"/>
        <v>54</v>
      </c>
      <c r="AC70" s="11">
        <f t="shared" si="35"/>
        <v>54</v>
      </c>
      <c r="AD70" s="11">
        <f t="shared" si="35"/>
        <v>54</v>
      </c>
      <c r="AE70" s="11">
        <f t="shared" si="35"/>
        <v>54</v>
      </c>
      <c r="AF70" s="11">
        <f t="shared" si="35"/>
        <v>54</v>
      </c>
      <c r="AG70" s="11">
        <f t="shared" si="35"/>
        <v>54</v>
      </c>
      <c r="AH70" s="11">
        <f t="shared" si="35"/>
        <v>54</v>
      </c>
      <c r="AI70" s="11">
        <f t="shared" si="35"/>
        <v>54</v>
      </c>
      <c r="AJ70" s="11">
        <f t="shared" si="35"/>
        <v>54</v>
      </c>
      <c r="AK70" s="11">
        <f t="shared" si="35"/>
        <v>54</v>
      </c>
      <c r="AL70" s="11">
        <f t="shared" si="35"/>
        <v>54</v>
      </c>
      <c r="AM70" s="11">
        <f t="shared" si="35"/>
        <v>54</v>
      </c>
      <c r="AN70" s="11">
        <f t="shared" si="35"/>
        <v>54</v>
      </c>
      <c r="AO70" s="11">
        <f t="shared" si="35"/>
        <v>54</v>
      </c>
      <c r="AP70" s="11">
        <f t="shared" si="35"/>
        <v>54</v>
      </c>
      <c r="AQ70" s="11">
        <f t="shared" si="35"/>
        <v>36</v>
      </c>
      <c r="AR70" s="11">
        <f t="shared" si="35"/>
        <v>36</v>
      </c>
      <c r="AS70" s="11">
        <f t="shared" si="35"/>
        <v>36</v>
      </c>
      <c r="AT70" s="11">
        <f t="shared" si="35"/>
        <v>36</v>
      </c>
      <c r="AU70" s="11" t="s">
        <v>116</v>
      </c>
      <c r="AV70" s="11">
        <f t="shared" si="35"/>
        <v>0</v>
      </c>
      <c r="AW70" s="11">
        <f t="shared" si="35"/>
        <v>0</v>
      </c>
      <c r="AX70" s="11">
        <f t="shared" si="35"/>
        <v>0</v>
      </c>
      <c r="AY70" s="11">
        <f t="shared" si="35"/>
        <v>0</v>
      </c>
      <c r="AZ70" s="11">
        <f t="shared" si="35"/>
        <v>0</v>
      </c>
      <c r="BA70" s="11">
        <f t="shared" si="35"/>
        <v>0</v>
      </c>
      <c r="BB70" s="11">
        <f t="shared" si="35"/>
        <v>0</v>
      </c>
      <c r="BC70" s="11">
        <f t="shared" si="35"/>
        <v>0</v>
      </c>
      <c r="BD70" s="11">
        <f t="shared" si="35"/>
        <v>0</v>
      </c>
      <c r="BE70" s="11">
        <f t="shared" si="24"/>
        <v>2037</v>
      </c>
    </row>
  </sheetData>
  <sheetProtection/>
  <mergeCells count="81">
    <mergeCell ref="B11:B12"/>
    <mergeCell ref="C11:C12"/>
    <mergeCell ref="C39:C40"/>
    <mergeCell ref="B31:B32"/>
    <mergeCell ref="B33:B34"/>
    <mergeCell ref="B39:B40"/>
    <mergeCell ref="B49:B50"/>
    <mergeCell ref="C49:C50"/>
    <mergeCell ref="B47:B48"/>
    <mergeCell ref="C47:C48"/>
    <mergeCell ref="C35:C36"/>
    <mergeCell ref="C37:C38"/>
    <mergeCell ref="C41:C42"/>
    <mergeCell ref="B45:B46"/>
    <mergeCell ref="C43:C44"/>
    <mergeCell ref="B41:B42"/>
    <mergeCell ref="B62:B63"/>
    <mergeCell ref="C62:C63"/>
    <mergeCell ref="B55:B56"/>
    <mergeCell ref="C55:C56"/>
    <mergeCell ref="B51:B52"/>
    <mergeCell ref="C51:C52"/>
    <mergeCell ref="C25:C26"/>
    <mergeCell ref="C31:C32"/>
    <mergeCell ref="C21:C22"/>
    <mergeCell ref="C23:C24"/>
    <mergeCell ref="C33:C34"/>
    <mergeCell ref="B35:B36"/>
    <mergeCell ref="C29:C30"/>
    <mergeCell ref="B23:B24"/>
    <mergeCell ref="B29:B30"/>
    <mergeCell ref="B25:B26"/>
    <mergeCell ref="A2:A6"/>
    <mergeCell ref="B2:B6"/>
    <mergeCell ref="C2:C6"/>
    <mergeCell ref="A7:A70"/>
    <mergeCell ref="C9:C10"/>
    <mergeCell ref="B7:B8"/>
    <mergeCell ref="B9:B10"/>
    <mergeCell ref="B60:B61"/>
    <mergeCell ref="B64:B65"/>
    <mergeCell ref="C64:C65"/>
    <mergeCell ref="BE2:BE6"/>
    <mergeCell ref="E3:BD3"/>
    <mergeCell ref="E5:BD5"/>
    <mergeCell ref="C17:C18"/>
    <mergeCell ref="C19:C20"/>
    <mergeCell ref="D2:D6"/>
    <mergeCell ref="N2:Q2"/>
    <mergeCell ref="R2:U2"/>
    <mergeCell ref="F2:H2"/>
    <mergeCell ref="C7:C8"/>
    <mergeCell ref="B70:D70"/>
    <mergeCell ref="C60:C61"/>
    <mergeCell ref="C45:C46"/>
    <mergeCell ref="C58:C59"/>
    <mergeCell ref="B68:D68"/>
    <mergeCell ref="B43:B44"/>
    <mergeCell ref="B53:B54"/>
    <mergeCell ref="B58:B59"/>
    <mergeCell ref="B69:D69"/>
    <mergeCell ref="C53:C54"/>
    <mergeCell ref="AZ2:BD2"/>
    <mergeCell ref="AN2:AQ2"/>
    <mergeCell ref="AJ2:AL2"/>
    <mergeCell ref="J2:L2"/>
    <mergeCell ref="AR2:AU2"/>
    <mergeCell ref="AA2:AC2"/>
    <mergeCell ref="AW2:AY2"/>
    <mergeCell ref="AE2:AH2"/>
    <mergeCell ref="W2:Y2"/>
    <mergeCell ref="C13:C14"/>
    <mergeCell ref="B15:B16"/>
    <mergeCell ref="C15:C16"/>
    <mergeCell ref="B13:B14"/>
    <mergeCell ref="B37:B38"/>
    <mergeCell ref="B21:B22"/>
    <mergeCell ref="B17:B18"/>
    <mergeCell ref="B19:B20"/>
    <mergeCell ref="C27:C28"/>
    <mergeCell ref="B27:B28"/>
  </mergeCells>
  <printOptions/>
  <pageMargins left="0.3937007874015748" right="0.3937007874015748" top="0.25" bottom="0.21" header="0" footer="0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8"/>
  <sheetViews>
    <sheetView zoomScale="110" zoomScaleNormal="110" zoomScalePageLayoutView="0" workbookViewId="0" topLeftCell="A55">
      <selection activeCell="T9" sqref="T9:T12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19.375" style="0" customWidth="1"/>
    <col min="4" max="4" width="6.125" style="0" customWidth="1"/>
    <col min="5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46" width="2.75390625" style="0" customWidth="1"/>
    <col min="47" max="47" width="3.125" style="0" customWidth="1"/>
    <col min="48" max="58" width="2.75390625" style="0" customWidth="1"/>
  </cols>
  <sheetData>
    <row r="1" spans="2:56" ht="15.75">
      <c r="B1" s="199" t="s">
        <v>86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</row>
    <row r="2" spans="1:56" ht="69.75" customHeight="1">
      <c r="A2" s="151" t="s">
        <v>0</v>
      </c>
      <c r="B2" s="151" t="s">
        <v>1</v>
      </c>
      <c r="C2" s="151" t="s">
        <v>2</v>
      </c>
      <c r="D2" s="151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</row>
    <row r="3" spans="1:56" ht="12.75">
      <c r="A3" s="152"/>
      <c r="B3" s="152"/>
      <c r="C3" s="152"/>
      <c r="D3" s="152"/>
      <c r="E3" s="156" t="s">
        <v>15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</row>
    <row r="4" spans="1:56" ht="12.75">
      <c r="A4" s="152"/>
      <c r="B4" s="152"/>
      <c r="C4" s="152"/>
      <c r="D4" s="152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2"/>
      <c r="B5" s="152"/>
      <c r="C5" s="152"/>
      <c r="D5" s="152"/>
      <c r="E5" s="154" t="s">
        <v>26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</row>
    <row r="6" spans="1:56" ht="12.75">
      <c r="A6" s="153"/>
      <c r="B6" s="153"/>
      <c r="C6" s="153"/>
      <c r="D6" s="153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2.75" customHeight="1">
      <c r="A7" s="190" t="s">
        <v>30</v>
      </c>
      <c r="B7" s="146" t="s">
        <v>129</v>
      </c>
      <c r="C7" s="185" t="s">
        <v>144</v>
      </c>
      <c r="D7" s="8" t="s">
        <v>17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">
        <v>0</v>
      </c>
      <c r="W7" s="47">
        <v>0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</row>
    <row r="8" spans="1:56" ht="12.75" customHeight="1">
      <c r="A8" s="191"/>
      <c r="B8" s="147"/>
      <c r="C8" s="186"/>
      <c r="D8" s="8" t="s">
        <v>18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7">
        <v>0</v>
      </c>
      <c r="W8" s="47">
        <v>0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</row>
    <row r="9" spans="1:56" ht="12.75">
      <c r="A9" s="191"/>
      <c r="B9" s="134" t="s">
        <v>138</v>
      </c>
      <c r="C9" s="135" t="s">
        <v>150</v>
      </c>
      <c r="D9" s="2" t="s">
        <v>17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97" t="s">
        <v>77</v>
      </c>
      <c r="U9" s="63"/>
      <c r="V9" s="31">
        <v>0</v>
      </c>
      <c r="W9" s="31">
        <v>0</v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3"/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</row>
    <row r="10" spans="1:56" ht="12.75">
      <c r="A10" s="191"/>
      <c r="B10" s="134"/>
      <c r="C10" s="136"/>
      <c r="D10" s="2" t="s">
        <v>18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98"/>
      <c r="U10" s="63"/>
      <c r="V10" s="31">
        <v>0</v>
      </c>
      <c r="W10" s="31">
        <v>0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3"/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</row>
    <row r="11" spans="1:56" ht="12.75">
      <c r="A11" s="191"/>
      <c r="B11" s="134" t="s">
        <v>139</v>
      </c>
      <c r="C11" s="135" t="s">
        <v>20</v>
      </c>
      <c r="D11" s="2" t="s">
        <v>17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197" t="s">
        <v>77</v>
      </c>
      <c r="U11" s="63"/>
      <c r="V11" s="31">
        <v>0</v>
      </c>
      <c r="W11" s="31">
        <v>0</v>
      </c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3"/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</row>
    <row r="12" spans="1:56" ht="12.75">
      <c r="A12" s="191"/>
      <c r="B12" s="134"/>
      <c r="C12" s="136"/>
      <c r="D12" s="2" t="s">
        <v>18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98"/>
      <c r="U12" s="63"/>
      <c r="V12" s="31">
        <v>0</v>
      </c>
      <c r="W12" s="31">
        <v>0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3"/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</row>
    <row r="13" spans="1:56" ht="12.75" customHeight="1">
      <c r="A13" s="191"/>
      <c r="B13" s="182" t="s">
        <v>31</v>
      </c>
      <c r="C13" s="146" t="s">
        <v>50</v>
      </c>
      <c r="D13" s="8" t="s">
        <v>17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85"/>
      <c r="U13" s="48"/>
      <c r="V13" s="88">
        <v>0</v>
      </c>
      <c r="W13" s="88">
        <v>0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</row>
    <row r="14" spans="1:56" ht="12.75">
      <c r="A14" s="191"/>
      <c r="B14" s="182"/>
      <c r="C14" s="147"/>
      <c r="D14" s="8" t="s">
        <v>18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85"/>
      <c r="U14" s="48"/>
      <c r="V14" s="88">
        <v>0</v>
      </c>
      <c r="W14" s="88">
        <v>0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</row>
    <row r="15" spans="1:56" ht="12.75" customHeight="1">
      <c r="A15" s="191"/>
      <c r="B15" s="134" t="s">
        <v>51</v>
      </c>
      <c r="C15" s="135" t="s">
        <v>52</v>
      </c>
      <c r="D15" s="7" t="s">
        <v>17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97" t="s">
        <v>77</v>
      </c>
      <c r="U15" s="61"/>
      <c r="V15" s="40">
        <v>0</v>
      </c>
      <c r="W15" s="40">
        <v>0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</row>
    <row r="16" spans="1:56" ht="12.75">
      <c r="A16" s="191"/>
      <c r="B16" s="134"/>
      <c r="C16" s="136"/>
      <c r="D16" s="7" t="s">
        <v>18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198"/>
      <c r="U16" s="61"/>
      <c r="V16" s="40">
        <v>0</v>
      </c>
      <c r="W16" s="40">
        <v>0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</row>
    <row r="17" spans="1:56" ht="12.75">
      <c r="A17" s="191"/>
      <c r="B17" s="134" t="s">
        <v>32</v>
      </c>
      <c r="C17" s="134" t="s">
        <v>112</v>
      </c>
      <c r="D17" s="7" t="s">
        <v>17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3"/>
      <c r="U17" s="205" t="s">
        <v>174</v>
      </c>
      <c r="V17" s="31">
        <v>0</v>
      </c>
      <c r="W17" s="31">
        <v>0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1"/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</row>
    <row r="18" spans="1:56" ht="12.75">
      <c r="A18" s="191"/>
      <c r="B18" s="134"/>
      <c r="C18" s="134"/>
      <c r="D18" s="7" t="s">
        <v>18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3"/>
      <c r="U18" s="206"/>
      <c r="V18" s="31">
        <v>0</v>
      </c>
      <c r="W18" s="31">
        <v>0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61"/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</row>
    <row r="19" spans="1:56" ht="12.75">
      <c r="A19" s="191"/>
      <c r="B19" s="134" t="s">
        <v>33</v>
      </c>
      <c r="C19" s="134" t="s">
        <v>20</v>
      </c>
      <c r="D19" s="7" t="s">
        <v>17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3"/>
      <c r="U19" s="207" t="s">
        <v>81</v>
      </c>
      <c r="V19" s="31">
        <v>0</v>
      </c>
      <c r="W19" s="31">
        <v>0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2"/>
      <c r="AU19" s="61"/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</row>
    <row r="20" spans="1:56" ht="12.75">
      <c r="A20" s="191"/>
      <c r="B20" s="134"/>
      <c r="C20" s="134"/>
      <c r="D20" s="7" t="s">
        <v>18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3"/>
      <c r="U20" s="208"/>
      <c r="V20" s="31">
        <v>0</v>
      </c>
      <c r="W20" s="31">
        <v>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1"/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</row>
    <row r="21" spans="1:56" ht="12.75">
      <c r="A21" s="191"/>
      <c r="B21" s="134" t="s">
        <v>34</v>
      </c>
      <c r="C21" s="135" t="s">
        <v>19</v>
      </c>
      <c r="D21" s="7" t="s">
        <v>17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3"/>
      <c r="U21" s="61"/>
      <c r="V21" s="31">
        <v>0</v>
      </c>
      <c r="W21" s="31">
        <v>0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1"/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</row>
    <row r="22" spans="1:56" ht="12.75">
      <c r="A22" s="191"/>
      <c r="B22" s="134"/>
      <c r="C22" s="136"/>
      <c r="D22" s="7" t="s">
        <v>18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3"/>
      <c r="U22" s="61"/>
      <c r="V22" s="31">
        <v>0</v>
      </c>
      <c r="W22" s="31">
        <v>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1"/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</row>
    <row r="23" spans="1:56" ht="12.75">
      <c r="A23" s="191"/>
      <c r="B23" s="134" t="s">
        <v>64</v>
      </c>
      <c r="C23" s="135" t="s">
        <v>21</v>
      </c>
      <c r="D23" s="7" t="s">
        <v>17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31">
        <v>0</v>
      </c>
      <c r="W23" s="31">
        <v>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/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</row>
    <row r="24" spans="1:56" ht="12.75">
      <c r="A24" s="191"/>
      <c r="B24" s="134"/>
      <c r="C24" s="136"/>
      <c r="D24" s="7" t="s">
        <v>18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31">
        <v>0</v>
      </c>
      <c r="W24" s="31">
        <v>0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/>
      <c r="AU24" s="63"/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</row>
    <row r="25" spans="1:56" ht="12.75" customHeight="1">
      <c r="A25" s="191"/>
      <c r="B25" s="194" t="s">
        <v>35</v>
      </c>
      <c r="C25" s="146" t="s">
        <v>36</v>
      </c>
      <c r="D25" s="8" t="s">
        <v>17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89"/>
      <c r="U25" s="48"/>
      <c r="V25" s="88">
        <v>0</v>
      </c>
      <c r="W25" s="88">
        <v>0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64"/>
      <c r="AU25" s="48"/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</row>
    <row r="26" spans="1:56" ht="12.75">
      <c r="A26" s="191"/>
      <c r="B26" s="194"/>
      <c r="C26" s="147"/>
      <c r="D26" s="8" t="s">
        <v>18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89"/>
      <c r="U26" s="48"/>
      <c r="V26" s="88">
        <v>0</v>
      </c>
      <c r="W26" s="88">
        <v>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64"/>
      <c r="AU26" s="48"/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</row>
    <row r="27" spans="1:56" ht="12.75">
      <c r="A27" s="191"/>
      <c r="B27" s="184" t="s">
        <v>37</v>
      </c>
      <c r="C27" s="183" t="s">
        <v>23</v>
      </c>
      <c r="D27" s="2" t="s">
        <v>17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197" t="s">
        <v>77</v>
      </c>
      <c r="U27" s="61"/>
      <c r="V27" s="31">
        <v>0</v>
      </c>
      <c r="W27" s="31">
        <v>0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3"/>
      <c r="AU27" s="50"/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</row>
    <row r="28" spans="1:56" ht="12.75">
      <c r="A28" s="191"/>
      <c r="B28" s="184"/>
      <c r="C28" s="183"/>
      <c r="D28" s="2" t="s">
        <v>18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198"/>
      <c r="U28" s="61"/>
      <c r="V28" s="31">
        <v>0</v>
      </c>
      <c r="W28" s="31">
        <v>0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3"/>
      <c r="AU28" s="50"/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</row>
    <row r="29" spans="1:56" ht="12.75" customHeight="1">
      <c r="A29" s="191"/>
      <c r="B29" s="184" t="s">
        <v>89</v>
      </c>
      <c r="C29" s="183" t="s">
        <v>90</v>
      </c>
      <c r="D29" s="2" t="s">
        <v>17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31">
        <v>0</v>
      </c>
      <c r="W29" s="31">
        <v>0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197" t="s">
        <v>77</v>
      </c>
      <c r="AQ29" s="61"/>
      <c r="AR29" s="61"/>
      <c r="AS29" s="61"/>
      <c r="AT29" s="63"/>
      <c r="AU29" s="50"/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</row>
    <row r="30" spans="1:56" ht="12.75">
      <c r="A30" s="191"/>
      <c r="B30" s="184"/>
      <c r="C30" s="183"/>
      <c r="D30" s="2" t="s">
        <v>18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31">
        <v>0</v>
      </c>
      <c r="W30" s="31">
        <v>0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198"/>
      <c r="AQ30" s="61"/>
      <c r="AR30" s="61"/>
      <c r="AS30" s="61"/>
      <c r="AT30" s="63"/>
      <c r="AU30" s="50"/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</row>
    <row r="31" spans="1:56" s="10" customFormat="1" ht="12" customHeight="1">
      <c r="A31" s="191"/>
      <c r="B31" s="146" t="s">
        <v>38</v>
      </c>
      <c r="C31" s="146" t="s">
        <v>121</v>
      </c>
      <c r="D31" s="68" t="s">
        <v>17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0</v>
      </c>
      <c r="W31" s="47"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</row>
    <row r="32" spans="1:56" s="10" customFormat="1" ht="12.75">
      <c r="A32" s="191"/>
      <c r="B32" s="147"/>
      <c r="C32" s="147"/>
      <c r="D32" s="68" t="s">
        <v>18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0</v>
      </c>
      <c r="W32" s="47"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</row>
    <row r="33" spans="1:56" ht="12.75" customHeight="1">
      <c r="A33" s="191"/>
      <c r="B33" s="182" t="s">
        <v>39</v>
      </c>
      <c r="C33" s="182" t="s">
        <v>122</v>
      </c>
      <c r="D33" s="8" t="s">
        <v>17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79"/>
      <c r="U33" s="80"/>
      <c r="V33" s="47">
        <v>0</v>
      </c>
      <c r="W33" s="47">
        <v>0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47"/>
      <c r="AS33" s="80"/>
      <c r="AT33" s="80"/>
      <c r="AU33" s="80"/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</row>
    <row r="34" spans="1:56" ht="12.75">
      <c r="A34" s="191"/>
      <c r="B34" s="182"/>
      <c r="C34" s="182"/>
      <c r="D34" s="8" t="s">
        <v>18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79"/>
      <c r="U34" s="80"/>
      <c r="V34" s="47">
        <v>0</v>
      </c>
      <c r="W34" s="47">
        <v>0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47"/>
      <c r="AS34" s="80"/>
      <c r="AT34" s="80"/>
      <c r="AU34" s="80"/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</row>
    <row r="35" spans="1:56" ht="12.75" customHeight="1">
      <c r="A35" s="191"/>
      <c r="B35" s="193" t="s">
        <v>40</v>
      </c>
      <c r="C35" s="193" t="s">
        <v>91</v>
      </c>
      <c r="D35" s="2" t="s">
        <v>17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205" t="s">
        <v>174</v>
      </c>
      <c r="V35" s="40">
        <v>0</v>
      </c>
      <c r="W35" s="40">
        <v>0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40"/>
      <c r="AR35" s="39"/>
      <c r="AS35" s="40"/>
      <c r="AT35" s="59"/>
      <c r="AU35" s="40"/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</row>
    <row r="36" spans="1:56" ht="12.75">
      <c r="A36" s="191"/>
      <c r="B36" s="193"/>
      <c r="C36" s="193"/>
      <c r="D36" s="2" t="s">
        <v>18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206"/>
      <c r="V36" s="40">
        <v>0</v>
      </c>
      <c r="W36" s="40">
        <v>0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9"/>
      <c r="AS36" s="40"/>
      <c r="AT36" s="59"/>
      <c r="AU36" s="40"/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</row>
    <row r="37" spans="1:56" s="10" customFormat="1" ht="12.75">
      <c r="A37" s="191"/>
      <c r="B37" s="134" t="s">
        <v>41</v>
      </c>
      <c r="C37" s="134" t="s">
        <v>92</v>
      </c>
      <c r="D37" s="2" t="s">
        <v>17</v>
      </c>
      <c r="E37" s="83"/>
      <c r="F37" s="83"/>
      <c r="G37" s="83"/>
      <c r="H37" s="83"/>
      <c r="I37" s="83"/>
      <c r="J37" s="83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7">
        <v>0</v>
      </c>
      <c r="W37" s="87">
        <v>0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3"/>
      <c r="AI37" s="83"/>
      <c r="AJ37" s="83"/>
      <c r="AK37" s="83"/>
      <c r="AL37" s="84"/>
      <c r="AM37" s="83"/>
      <c r="AN37" s="83"/>
      <c r="AO37" s="83"/>
      <c r="AP37" s="83"/>
      <c r="AQ37" s="83"/>
      <c r="AR37" s="83"/>
      <c r="AS37" s="83"/>
      <c r="AT37" s="83"/>
      <c r="AU37" s="83"/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0</v>
      </c>
    </row>
    <row r="38" spans="1:56" s="10" customFormat="1" ht="12.75">
      <c r="A38" s="191"/>
      <c r="B38" s="134"/>
      <c r="C38" s="134"/>
      <c r="D38" s="2" t="s">
        <v>18</v>
      </c>
      <c r="E38" s="83"/>
      <c r="F38" s="83"/>
      <c r="G38" s="83"/>
      <c r="H38" s="83"/>
      <c r="I38" s="83"/>
      <c r="J38" s="83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7">
        <v>0</v>
      </c>
      <c r="W38" s="87">
        <v>0</v>
      </c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3"/>
      <c r="AI38" s="83"/>
      <c r="AJ38" s="83"/>
      <c r="AK38" s="83"/>
      <c r="AL38" s="84"/>
      <c r="AM38" s="83"/>
      <c r="AN38" s="83"/>
      <c r="AO38" s="83"/>
      <c r="AP38" s="83"/>
      <c r="AQ38" s="83"/>
      <c r="AR38" s="83"/>
      <c r="AS38" s="83"/>
      <c r="AT38" s="83"/>
      <c r="AU38" s="83"/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0</v>
      </c>
    </row>
    <row r="39" spans="1:56" s="10" customFormat="1" ht="12.75" customHeight="1">
      <c r="A39" s="191"/>
      <c r="B39" s="134" t="s">
        <v>156</v>
      </c>
      <c r="C39" s="135" t="s">
        <v>123</v>
      </c>
      <c r="D39" s="2" t="s">
        <v>17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>
        <v>0</v>
      </c>
      <c r="W39" s="40">
        <v>0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169" t="s">
        <v>77</v>
      </c>
      <c r="AQ39" s="39"/>
      <c r="AR39" s="39"/>
      <c r="AS39" s="39"/>
      <c r="AT39" s="39"/>
      <c r="AU39" s="39"/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</row>
    <row r="40" spans="1:56" s="10" customFormat="1" ht="12.75">
      <c r="A40" s="191"/>
      <c r="B40" s="134"/>
      <c r="C40" s="136"/>
      <c r="D40" s="2" t="s">
        <v>18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>
        <v>0</v>
      </c>
      <c r="W40" s="40">
        <v>0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170"/>
      <c r="AQ40" s="39"/>
      <c r="AR40" s="39"/>
      <c r="AS40" s="39"/>
      <c r="AT40" s="39"/>
      <c r="AU40" s="39"/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</row>
    <row r="41" spans="1:56" ht="12.75" customHeight="1">
      <c r="A41" s="191"/>
      <c r="B41" s="134" t="s">
        <v>53</v>
      </c>
      <c r="C41" s="134" t="s">
        <v>43</v>
      </c>
      <c r="D41" s="2" t="s">
        <v>17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>
        <v>0</v>
      </c>
      <c r="W41" s="40">
        <v>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169" t="s">
        <v>77</v>
      </c>
      <c r="AQ41" s="40"/>
      <c r="AR41" s="39"/>
      <c r="AS41" s="40"/>
      <c r="AT41" s="40"/>
      <c r="AU41" s="59"/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</row>
    <row r="42" spans="1:56" ht="12.75">
      <c r="A42" s="191"/>
      <c r="B42" s="134"/>
      <c r="C42" s="134"/>
      <c r="D42" s="2" t="s">
        <v>18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>
        <v>0</v>
      </c>
      <c r="W42" s="40">
        <v>0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170"/>
      <c r="AQ42" s="40"/>
      <c r="AR42" s="39"/>
      <c r="AS42" s="40"/>
      <c r="AT42" s="40"/>
      <c r="AU42" s="59"/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</row>
    <row r="43" spans="1:56" ht="12.75" customHeight="1">
      <c r="A43" s="191"/>
      <c r="B43" s="182" t="s">
        <v>44</v>
      </c>
      <c r="C43" s="182" t="s">
        <v>45</v>
      </c>
      <c r="D43" s="1" t="s">
        <v>17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47">
        <v>0</v>
      </c>
      <c r="W43" s="47">
        <v>0</v>
      </c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7"/>
      <c r="AS43" s="80"/>
      <c r="AT43" s="80"/>
      <c r="AU43" s="79"/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</row>
    <row r="44" spans="1:56" ht="12.75">
      <c r="A44" s="191"/>
      <c r="B44" s="182"/>
      <c r="C44" s="182"/>
      <c r="D44" s="1" t="s">
        <v>18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47">
        <v>0</v>
      </c>
      <c r="W44" s="47">
        <v>0</v>
      </c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7"/>
      <c r="AS44" s="80"/>
      <c r="AT44" s="80"/>
      <c r="AU44" s="79"/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</row>
    <row r="45" spans="1:56" ht="12.75" customHeight="1">
      <c r="A45" s="191"/>
      <c r="B45" s="183" t="s">
        <v>46</v>
      </c>
      <c r="C45" s="183" t="s">
        <v>93</v>
      </c>
      <c r="D45" s="2" t="s">
        <v>17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207" t="s">
        <v>81</v>
      </c>
      <c r="V45" s="31">
        <v>0</v>
      </c>
      <c r="W45" s="31">
        <v>0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39"/>
      <c r="AR45" s="39"/>
      <c r="AS45" s="40"/>
      <c r="AT45" s="40"/>
      <c r="AU45" s="40"/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</row>
    <row r="46" spans="1:56" ht="12.75">
      <c r="A46" s="191"/>
      <c r="B46" s="183"/>
      <c r="C46" s="183"/>
      <c r="D46" s="2" t="s">
        <v>18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208"/>
      <c r="V46" s="31">
        <v>0</v>
      </c>
      <c r="W46" s="31">
        <v>0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39"/>
      <c r="AR46" s="39"/>
      <c r="AS46" s="40"/>
      <c r="AT46" s="40"/>
      <c r="AU46" s="40"/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</row>
    <row r="47" spans="1:56" ht="12.75" customHeight="1">
      <c r="A47" s="191"/>
      <c r="B47" s="195" t="s">
        <v>94</v>
      </c>
      <c r="C47" s="195" t="s">
        <v>95</v>
      </c>
      <c r="D47" s="2" t="s">
        <v>17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1"/>
      <c r="V47" s="31">
        <v>0</v>
      </c>
      <c r="W47" s="31">
        <v>0</v>
      </c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39"/>
      <c r="AS47" s="40"/>
      <c r="AT47" s="40"/>
      <c r="AU47" s="200" t="s">
        <v>174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</row>
    <row r="48" spans="1:56" ht="12.75">
      <c r="A48" s="191"/>
      <c r="B48" s="196"/>
      <c r="C48" s="196"/>
      <c r="D48" s="2" t="s">
        <v>18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31"/>
      <c r="V48" s="31">
        <v>0</v>
      </c>
      <c r="W48" s="31">
        <v>0</v>
      </c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39"/>
      <c r="AS48" s="40"/>
      <c r="AT48" s="40"/>
      <c r="AU48" s="201"/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</row>
    <row r="49" spans="1:56" s="10" customFormat="1" ht="12.75" customHeight="1">
      <c r="A49" s="191"/>
      <c r="B49" s="195" t="s">
        <v>98</v>
      </c>
      <c r="C49" s="195" t="s">
        <v>99</v>
      </c>
      <c r="D49" s="2" t="s">
        <v>17</v>
      </c>
      <c r="E49" s="39"/>
      <c r="F49" s="39"/>
      <c r="G49" s="40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>
        <v>0</v>
      </c>
      <c r="W49" s="40">
        <v>0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201"/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</row>
    <row r="50" spans="1:56" s="10" customFormat="1" ht="12.75">
      <c r="A50" s="191"/>
      <c r="B50" s="196"/>
      <c r="C50" s="196"/>
      <c r="D50" s="7" t="s">
        <v>18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>
        <v>0</v>
      </c>
      <c r="W50" s="40">
        <v>0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39"/>
      <c r="AS50" s="39"/>
      <c r="AT50" s="39"/>
      <c r="AU50" s="202"/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</row>
    <row r="51" spans="1:56" ht="12.75" customHeight="1">
      <c r="A51" s="191"/>
      <c r="B51" s="183" t="s">
        <v>102</v>
      </c>
      <c r="C51" s="183" t="s">
        <v>103</v>
      </c>
      <c r="D51" s="2" t="s">
        <v>17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59"/>
      <c r="U51" s="31"/>
      <c r="V51" s="31">
        <v>0</v>
      </c>
      <c r="W51" s="31">
        <v>0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40"/>
      <c r="AS51" s="40"/>
      <c r="AT51" s="59"/>
      <c r="AU51" s="40"/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</row>
    <row r="52" spans="1:56" ht="12.75">
      <c r="A52" s="191"/>
      <c r="B52" s="183"/>
      <c r="C52" s="183"/>
      <c r="D52" s="2" t="s">
        <v>18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59"/>
      <c r="U52" s="31"/>
      <c r="V52" s="31">
        <v>0</v>
      </c>
      <c r="W52" s="31">
        <v>0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40"/>
      <c r="AS52" s="40"/>
      <c r="AT52" s="59"/>
      <c r="AU52" s="40"/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</row>
    <row r="53" spans="1:56" ht="12.75" customHeight="1">
      <c r="A53" s="191"/>
      <c r="B53" s="183" t="s">
        <v>113</v>
      </c>
      <c r="C53" s="183" t="s">
        <v>154</v>
      </c>
      <c r="D53" s="2" t="s">
        <v>17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59"/>
      <c r="U53" s="31"/>
      <c r="V53" s="31">
        <v>0</v>
      </c>
      <c r="W53" s="31">
        <v>0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40"/>
      <c r="AS53" s="40"/>
      <c r="AT53" s="40"/>
      <c r="AU53" s="200" t="s">
        <v>174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</row>
    <row r="54" spans="1:56" ht="12.75">
      <c r="A54" s="191"/>
      <c r="B54" s="183"/>
      <c r="C54" s="183"/>
      <c r="D54" s="2" t="s">
        <v>18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59"/>
      <c r="U54" s="31"/>
      <c r="V54" s="31">
        <v>0</v>
      </c>
      <c r="W54" s="31">
        <v>0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40"/>
      <c r="AS54" s="40"/>
      <c r="AT54" s="40"/>
      <c r="AU54" s="201"/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</row>
    <row r="55" spans="1:56" s="10" customFormat="1" ht="12.75" customHeight="1">
      <c r="A55" s="191"/>
      <c r="B55" s="195" t="s">
        <v>114</v>
      </c>
      <c r="C55" s="195" t="s">
        <v>155</v>
      </c>
      <c r="D55" s="2" t="s">
        <v>17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>
        <v>0</v>
      </c>
      <c r="W55" s="40">
        <v>0</v>
      </c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201"/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</row>
    <row r="56" spans="1:56" s="10" customFormat="1" ht="15" customHeight="1">
      <c r="A56" s="191"/>
      <c r="B56" s="196"/>
      <c r="C56" s="196"/>
      <c r="D56" s="2" t="s">
        <v>18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>
        <v>0</v>
      </c>
      <c r="W56" s="40">
        <v>0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202"/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</row>
    <row r="57" spans="1:56" s="10" customFormat="1" ht="15" customHeight="1">
      <c r="A57" s="191"/>
      <c r="B57" s="69" t="s">
        <v>159</v>
      </c>
      <c r="C57" s="69"/>
      <c r="D57" s="2" t="s">
        <v>17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0">
        <v>0</v>
      </c>
      <c r="W57" s="40">
        <v>0</v>
      </c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100" t="s">
        <v>77</v>
      </c>
      <c r="AR57" s="39"/>
      <c r="AS57" s="39"/>
      <c r="AT57" s="39"/>
      <c r="AU57" s="90"/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</row>
    <row r="58" spans="1:56" ht="12.75" customHeight="1">
      <c r="A58" s="191"/>
      <c r="B58" s="182" t="s">
        <v>47</v>
      </c>
      <c r="C58" s="166" t="s">
        <v>105</v>
      </c>
      <c r="D58" s="8" t="s">
        <v>17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78"/>
      <c r="V58" s="78">
        <v>0</v>
      </c>
      <c r="W58" s="78">
        <v>0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80"/>
      <c r="AS58" s="80"/>
      <c r="AT58" s="79"/>
      <c r="AU58" s="79"/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</row>
    <row r="59" spans="1:56" ht="12.75">
      <c r="A59" s="191"/>
      <c r="B59" s="182"/>
      <c r="C59" s="166"/>
      <c r="D59" s="8" t="s">
        <v>18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78"/>
      <c r="V59" s="78">
        <v>0</v>
      </c>
      <c r="W59" s="78">
        <v>0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80"/>
      <c r="AS59" s="80"/>
      <c r="AT59" s="79"/>
      <c r="AU59" s="79"/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</row>
    <row r="60" spans="1:56" s="10" customFormat="1" ht="12.75" customHeight="1">
      <c r="A60" s="191"/>
      <c r="B60" s="183" t="s">
        <v>48</v>
      </c>
      <c r="C60" s="134" t="s">
        <v>105</v>
      </c>
      <c r="D60" s="2" t="s">
        <v>17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>
        <v>0</v>
      </c>
      <c r="W60" s="40">
        <v>0</v>
      </c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</row>
    <row r="61" spans="1:56" s="10" customFormat="1" ht="11.25" customHeight="1">
      <c r="A61" s="191"/>
      <c r="B61" s="183"/>
      <c r="C61" s="134"/>
      <c r="D61" s="2" t="s">
        <v>18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>
        <v>0</v>
      </c>
      <c r="W61" s="40">
        <v>0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</row>
    <row r="62" spans="1:56" ht="10.5" customHeight="1">
      <c r="A62" s="191"/>
      <c r="B62" s="182" t="s">
        <v>57</v>
      </c>
      <c r="C62" s="166" t="s">
        <v>106</v>
      </c>
      <c r="D62" s="1" t="s">
        <v>17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78"/>
      <c r="V62" s="78">
        <v>0</v>
      </c>
      <c r="W62" s="78">
        <v>0</v>
      </c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80"/>
      <c r="AR62" s="80"/>
      <c r="AS62" s="80"/>
      <c r="AT62" s="79"/>
      <c r="AU62" s="203" t="s">
        <v>82</v>
      </c>
      <c r="AV62" s="80">
        <v>0</v>
      </c>
      <c r="AW62" s="80">
        <v>0</v>
      </c>
      <c r="AX62" s="80">
        <v>0</v>
      </c>
      <c r="AY62" s="80">
        <v>0</v>
      </c>
      <c r="AZ62" s="80">
        <v>0</v>
      </c>
      <c r="BA62" s="80">
        <v>0</v>
      </c>
      <c r="BB62" s="80">
        <v>0</v>
      </c>
      <c r="BC62" s="80">
        <v>0</v>
      </c>
      <c r="BD62" s="80">
        <v>0</v>
      </c>
    </row>
    <row r="63" spans="1:56" ht="10.5" customHeight="1">
      <c r="A63" s="191"/>
      <c r="B63" s="182"/>
      <c r="C63" s="166"/>
      <c r="D63" s="8" t="s">
        <v>18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78"/>
      <c r="V63" s="78">
        <v>0</v>
      </c>
      <c r="W63" s="78">
        <v>0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80"/>
      <c r="AR63" s="80"/>
      <c r="AS63" s="80"/>
      <c r="AT63" s="79"/>
      <c r="AU63" s="204"/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  <c r="BD63" s="80">
        <v>0</v>
      </c>
    </row>
    <row r="64" spans="1:56" ht="17.25" customHeight="1">
      <c r="A64" s="191"/>
      <c r="B64" s="183" t="s">
        <v>58</v>
      </c>
      <c r="C64" s="134" t="s">
        <v>107</v>
      </c>
      <c r="D64" s="7" t="s">
        <v>17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31"/>
      <c r="V64" s="31">
        <v>0</v>
      </c>
      <c r="W64" s="31">
        <v>0</v>
      </c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171" t="s">
        <v>77</v>
      </c>
      <c r="AQ64" s="40"/>
      <c r="AR64" s="40"/>
      <c r="AS64" s="40"/>
      <c r="AT64" s="72"/>
      <c r="AU64" s="40"/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</row>
    <row r="65" spans="1:56" ht="17.25" customHeight="1">
      <c r="A65" s="191"/>
      <c r="B65" s="183"/>
      <c r="C65" s="134"/>
      <c r="D65" s="7" t="s">
        <v>18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31"/>
      <c r="V65" s="31">
        <v>0</v>
      </c>
      <c r="W65" s="31">
        <v>0</v>
      </c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172"/>
      <c r="AQ65" s="40"/>
      <c r="AR65" s="40"/>
      <c r="AS65" s="40"/>
      <c r="AT65" s="72"/>
      <c r="AU65" s="40"/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</row>
    <row r="66" spans="1:56" ht="9.75" customHeight="1">
      <c r="A66" s="191"/>
      <c r="B66" s="7" t="s">
        <v>126</v>
      </c>
      <c r="C66" s="27"/>
      <c r="D66" s="7" t="s">
        <v>17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31"/>
      <c r="V66" s="31">
        <v>0</v>
      </c>
      <c r="W66" s="31">
        <v>0</v>
      </c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90"/>
      <c r="AQ66" s="39"/>
      <c r="AR66" s="100" t="s">
        <v>77</v>
      </c>
      <c r="AS66" s="40"/>
      <c r="AT66" s="72"/>
      <c r="AU66" s="40"/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</row>
    <row r="67" spans="1:56" ht="11.25" customHeight="1">
      <c r="A67" s="191"/>
      <c r="B67" s="7" t="s">
        <v>157</v>
      </c>
      <c r="C67" s="27"/>
      <c r="D67" s="7" t="s">
        <v>17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31"/>
      <c r="V67" s="31">
        <v>0</v>
      </c>
      <c r="W67" s="31">
        <v>0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90"/>
      <c r="AQ67" s="39"/>
      <c r="AR67" s="40"/>
      <c r="AS67" s="40" t="s">
        <v>158</v>
      </c>
      <c r="AT67" s="99" t="s">
        <v>77</v>
      </c>
      <c r="AU67" s="40"/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</row>
    <row r="68" spans="1:56" s="10" customFormat="1" ht="12.75" customHeight="1">
      <c r="A68" s="192"/>
      <c r="B68" s="182" t="s">
        <v>72</v>
      </c>
      <c r="C68" s="182"/>
      <c r="D68" s="18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3</v>
      </c>
      <c r="U68" s="11">
        <v>3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4</v>
      </c>
      <c r="AQ68" s="11">
        <v>1</v>
      </c>
      <c r="AR68" s="11">
        <v>1</v>
      </c>
      <c r="AS68" s="11"/>
      <c r="AT68" s="11">
        <v>1</v>
      </c>
      <c r="AU68" s="11">
        <v>3</v>
      </c>
      <c r="AV68" s="11"/>
      <c r="AW68" s="11"/>
      <c r="AX68" s="11"/>
      <c r="AY68" s="11"/>
      <c r="AZ68" s="11"/>
      <c r="BA68" s="11"/>
      <c r="BB68" s="11"/>
      <c r="BC68" s="11"/>
      <c r="BD68" s="11"/>
    </row>
  </sheetData>
  <sheetProtection/>
  <mergeCells count="94">
    <mergeCell ref="B11:B12"/>
    <mergeCell ref="C11:C12"/>
    <mergeCell ref="T11:T12"/>
    <mergeCell ref="B23:B24"/>
    <mergeCell ref="C23:C24"/>
    <mergeCell ref="B21:B22"/>
    <mergeCell ref="C21:C22"/>
    <mergeCell ref="B19:B20"/>
    <mergeCell ref="C15:C16"/>
    <mergeCell ref="U17:U18"/>
    <mergeCell ref="U19:U20"/>
    <mergeCell ref="U45:U46"/>
    <mergeCell ref="AU47:AU50"/>
    <mergeCell ref="T9:T10"/>
    <mergeCell ref="AP29:AP30"/>
    <mergeCell ref="U35:U36"/>
    <mergeCell ref="AP39:AP40"/>
    <mergeCell ref="AP41:AP42"/>
    <mergeCell ref="AU53:AU56"/>
    <mergeCell ref="AP64:AP65"/>
    <mergeCell ref="AU62:AU63"/>
    <mergeCell ref="B64:B65"/>
    <mergeCell ref="C64:C65"/>
    <mergeCell ref="B58:B59"/>
    <mergeCell ref="C58:C59"/>
    <mergeCell ref="B60:B61"/>
    <mergeCell ref="C60:C61"/>
    <mergeCell ref="B55:B56"/>
    <mergeCell ref="B1:BD1"/>
    <mergeCell ref="AE2:AH2"/>
    <mergeCell ref="AJ2:AL2"/>
    <mergeCell ref="F2:H2"/>
    <mergeCell ref="J2:L2"/>
    <mergeCell ref="B2:B6"/>
    <mergeCell ref="D2:D6"/>
    <mergeCell ref="AZ2:BD2"/>
    <mergeCell ref="E3:BD3"/>
    <mergeCell ref="E5:BD5"/>
    <mergeCell ref="N2:Q2"/>
    <mergeCell ref="R2:U2"/>
    <mergeCell ref="AW2:AY2"/>
    <mergeCell ref="AA2:AC2"/>
    <mergeCell ref="AN2:AQ2"/>
    <mergeCell ref="AR2:AU2"/>
    <mergeCell ref="B68:D68"/>
    <mergeCell ref="B33:B34"/>
    <mergeCell ref="C33:C34"/>
    <mergeCell ref="B35:B36"/>
    <mergeCell ref="C35:C36"/>
    <mergeCell ref="C31:C32"/>
    <mergeCell ref="B43:B44"/>
    <mergeCell ref="C43:C44"/>
    <mergeCell ref="C41:C42"/>
    <mergeCell ref="B41:B42"/>
    <mergeCell ref="B45:B46"/>
    <mergeCell ref="A2:A6"/>
    <mergeCell ref="B31:B32"/>
    <mergeCell ref="C2:C6"/>
    <mergeCell ref="W2:Y2"/>
    <mergeCell ref="T27:T28"/>
    <mergeCell ref="B37:B38"/>
    <mergeCell ref="C37:C38"/>
    <mergeCell ref="A7:A68"/>
    <mergeCell ref="B7:B8"/>
    <mergeCell ref="C25:C26"/>
    <mergeCell ref="C7:C8"/>
    <mergeCell ref="C27:C28"/>
    <mergeCell ref="C29:C30"/>
    <mergeCell ref="B27:B28"/>
    <mergeCell ref="B29:B30"/>
    <mergeCell ref="C19:C20"/>
    <mergeCell ref="B17:B18"/>
    <mergeCell ref="C17:C18"/>
    <mergeCell ref="B15:B16"/>
    <mergeCell ref="B9:B10"/>
    <mergeCell ref="B13:B14"/>
    <mergeCell ref="C53:C54"/>
    <mergeCell ref="C9:C10"/>
    <mergeCell ref="C13:C14"/>
    <mergeCell ref="C51:C52"/>
    <mergeCell ref="B47:B48"/>
    <mergeCell ref="C45:C46"/>
    <mergeCell ref="C39:C40"/>
    <mergeCell ref="C49:C50"/>
    <mergeCell ref="C55:C56"/>
    <mergeCell ref="B39:B40"/>
    <mergeCell ref="C62:C63"/>
    <mergeCell ref="T15:T16"/>
    <mergeCell ref="B62:B63"/>
    <mergeCell ref="B25:B26"/>
    <mergeCell ref="B51:B52"/>
    <mergeCell ref="B53:B54"/>
    <mergeCell ref="C47:C48"/>
    <mergeCell ref="B49:B50"/>
  </mergeCells>
  <printOptions/>
  <pageMargins left="0.3937007874015748" right="0.3937007874015748" top="0.22" bottom="0.21" header="0" footer="0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44"/>
  <sheetViews>
    <sheetView zoomScale="90" zoomScaleNormal="90" zoomScalePageLayoutView="0" workbookViewId="0" topLeftCell="A34">
      <selection activeCell="BE38" sqref="BE3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9.25390625" style="0" customWidth="1"/>
    <col min="4" max="4" width="6.125" style="0" customWidth="1"/>
    <col min="5" max="15" width="3.75390625" style="0" customWidth="1"/>
    <col min="16" max="16" width="3.625" style="0" customWidth="1"/>
    <col min="17" max="56" width="3.75390625" style="0" customWidth="1"/>
    <col min="57" max="57" width="4.625" style="10" customWidth="1"/>
    <col min="58" max="60" width="2.75390625" style="0" customWidth="1"/>
  </cols>
  <sheetData>
    <row r="2" spans="1:57" ht="69.75" customHeight="1">
      <c r="A2" s="151" t="s">
        <v>0</v>
      </c>
      <c r="B2" s="151" t="s">
        <v>1</v>
      </c>
      <c r="C2" s="151" t="s">
        <v>2</v>
      </c>
      <c r="D2" s="151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  <c r="BE2" s="140" t="s">
        <v>28</v>
      </c>
    </row>
    <row r="3" spans="1:57" ht="12.75">
      <c r="A3" s="152"/>
      <c r="B3" s="152"/>
      <c r="C3" s="152"/>
      <c r="D3" s="152"/>
      <c r="E3" s="156" t="s">
        <v>15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41"/>
    </row>
    <row r="4" spans="1:57" ht="12.75">
      <c r="A4" s="152"/>
      <c r="B4" s="152"/>
      <c r="C4" s="152"/>
      <c r="D4" s="152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41"/>
    </row>
    <row r="5" spans="1:57" ht="12.75">
      <c r="A5" s="152"/>
      <c r="B5" s="152"/>
      <c r="C5" s="152"/>
      <c r="D5" s="152"/>
      <c r="E5" s="154" t="s">
        <v>26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41"/>
    </row>
    <row r="6" spans="1:57" ht="12.75">
      <c r="A6" s="153"/>
      <c r="B6" s="153"/>
      <c r="C6" s="153"/>
      <c r="D6" s="15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142"/>
    </row>
    <row r="7" spans="1:57" ht="12.75">
      <c r="A7" s="209" t="s">
        <v>168</v>
      </c>
      <c r="B7" s="182" t="s">
        <v>31</v>
      </c>
      <c r="C7" s="146" t="s">
        <v>50</v>
      </c>
      <c r="D7" s="1" t="s">
        <v>17</v>
      </c>
      <c r="E7" s="36">
        <f>SUM(E9,E11)</f>
        <v>4</v>
      </c>
      <c r="F7" s="36">
        <f aca="true" t="shared" si="0" ref="F7:T7">SUM(F9,F11)</f>
        <v>4</v>
      </c>
      <c r="G7" s="36">
        <f t="shared" si="0"/>
        <v>4</v>
      </c>
      <c r="H7" s="36">
        <f t="shared" si="0"/>
        <v>4</v>
      </c>
      <c r="I7" s="36">
        <f t="shared" si="0"/>
        <v>4</v>
      </c>
      <c r="J7" s="36">
        <f t="shared" si="0"/>
        <v>4</v>
      </c>
      <c r="K7" s="36">
        <f t="shared" si="0"/>
        <v>4</v>
      </c>
      <c r="L7" s="36">
        <f t="shared" si="0"/>
        <v>4</v>
      </c>
      <c r="M7" s="36">
        <f t="shared" si="0"/>
        <v>4</v>
      </c>
      <c r="N7" s="36">
        <f t="shared" si="0"/>
        <v>4</v>
      </c>
      <c r="O7" s="36">
        <f t="shared" si="0"/>
        <v>4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5" t="s">
        <v>116</v>
      </c>
      <c r="V7" s="35">
        <v>0</v>
      </c>
      <c r="W7" s="35">
        <v>0</v>
      </c>
      <c r="X7" s="36">
        <f aca="true" t="shared" si="1" ref="X7:BE8">SUM(X9,X11)</f>
        <v>4</v>
      </c>
      <c r="Y7" s="36">
        <f t="shared" si="1"/>
        <v>4</v>
      </c>
      <c r="Z7" s="36">
        <f t="shared" si="1"/>
        <v>4</v>
      </c>
      <c r="AA7" s="36">
        <f t="shared" si="1"/>
        <v>4</v>
      </c>
      <c r="AB7" s="36">
        <f t="shared" si="1"/>
        <v>4</v>
      </c>
      <c r="AC7" s="36">
        <f t="shared" si="1"/>
        <v>4</v>
      </c>
      <c r="AD7" s="36">
        <f t="shared" si="1"/>
        <v>4</v>
      </c>
      <c r="AE7" s="36">
        <f t="shared" si="1"/>
        <v>4</v>
      </c>
      <c r="AF7" s="36">
        <f t="shared" si="1"/>
        <v>4</v>
      </c>
      <c r="AG7" s="36">
        <f t="shared" si="1"/>
        <v>4</v>
      </c>
      <c r="AH7" s="36">
        <f t="shared" si="1"/>
        <v>4</v>
      </c>
      <c r="AI7" s="36">
        <f t="shared" si="1"/>
        <v>4</v>
      </c>
      <c r="AJ7" s="36">
        <f t="shared" si="1"/>
        <v>4</v>
      </c>
      <c r="AK7" s="36">
        <f t="shared" si="1"/>
        <v>4</v>
      </c>
      <c r="AL7" s="36">
        <f t="shared" si="1"/>
        <v>4</v>
      </c>
      <c r="AM7" s="36">
        <f t="shared" si="1"/>
        <v>4</v>
      </c>
      <c r="AN7" s="36">
        <f t="shared" si="1"/>
        <v>4</v>
      </c>
      <c r="AO7" s="36">
        <f t="shared" si="1"/>
        <v>0</v>
      </c>
      <c r="AP7" s="36">
        <f t="shared" si="1"/>
        <v>0</v>
      </c>
      <c r="AQ7" s="36">
        <f t="shared" si="1"/>
        <v>0</v>
      </c>
      <c r="AR7" s="36">
        <f t="shared" si="1"/>
        <v>0</v>
      </c>
      <c r="AS7" s="36">
        <f t="shared" si="1"/>
        <v>0</v>
      </c>
      <c r="AT7" s="36">
        <f t="shared" si="1"/>
        <v>0</v>
      </c>
      <c r="AU7" s="36">
        <f t="shared" si="1"/>
        <v>0</v>
      </c>
      <c r="AV7" s="36" t="s">
        <v>116</v>
      </c>
      <c r="AW7" s="36">
        <f t="shared" si="1"/>
        <v>0</v>
      </c>
      <c r="AX7" s="36">
        <f t="shared" si="1"/>
        <v>0</v>
      </c>
      <c r="AY7" s="36">
        <f t="shared" si="1"/>
        <v>0</v>
      </c>
      <c r="AZ7" s="36">
        <f t="shared" si="1"/>
        <v>0</v>
      </c>
      <c r="BA7" s="36">
        <f t="shared" si="1"/>
        <v>0</v>
      </c>
      <c r="BB7" s="36">
        <f t="shared" si="1"/>
        <v>0</v>
      </c>
      <c r="BC7" s="36">
        <f t="shared" si="1"/>
        <v>0</v>
      </c>
      <c r="BD7" s="36">
        <f t="shared" si="1"/>
        <v>0</v>
      </c>
      <c r="BE7" s="36">
        <f t="shared" si="1"/>
        <v>112</v>
      </c>
    </row>
    <row r="8" spans="1:57" ht="12.75">
      <c r="A8" s="210"/>
      <c r="B8" s="182"/>
      <c r="C8" s="147"/>
      <c r="D8" s="1" t="s">
        <v>18</v>
      </c>
      <c r="E8" s="36">
        <f>SUM(E10,E12)</f>
        <v>1.5</v>
      </c>
      <c r="F8" s="36">
        <f aca="true" t="shared" si="2" ref="F8:T8">SUM(F10,F12)</f>
        <v>1.5</v>
      </c>
      <c r="G8" s="36">
        <f t="shared" si="2"/>
        <v>1.5</v>
      </c>
      <c r="H8" s="36">
        <f t="shared" si="2"/>
        <v>1.5</v>
      </c>
      <c r="I8" s="36">
        <f t="shared" si="2"/>
        <v>1.5</v>
      </c>
      <c r="J8" s="36">
        <f t="shared" si="2"/>
        <v>1.5</v>
      </c>
      <c r="K8" s="36">
        <f t="shared" si="2"/>
        <v>1.5</v>
      </c>
      <c r="L8" s="36">
        <f t="shared" si="2"/>
        <v>1.5</v>
      </c>
      <c r="M8" s="36">
        <f t="shared" si="2"/>
        <v>1.5</v>
      </c>
      <c r="N8" s="36">
        <f t="shared" si="2"/>
        <v>1.5</v>
      </c>
      <c r="O8" s="36">
        <f t="shared" si="2"/>
        <v>1.5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6">
        <f t="shared" si="2"/>
        <v>0</v>
      </c>
      <c r="U8" s="35" t="s">
        <v>116</v>
      </c>
      <c r="V8" s="35">
        <v>0</v>
      </c>
      <c r="W8" s="35">
        <v>0</v>
      </c>
      <c r="X8" s="36">
        <f t="shared" si="1"/>
        <v>1.5</v>
      </c>
      <c r="Y8" s="36">
        <f t="shared" si="1"/>
        <v>1.5</v>
      </c>
      <c r="Z8" s="36">
        <f t="shared" si="1"/>
        <v>1.5</v>
      </c>
      <c r="AA8" s="36">
        <f t="shared" si="1"/>
        <v>1.5</v>
      </c>
      <c r="AB8" s="36">
        <f t="shared" si="1"/>
        <v>1.5</v>
      </c>
      <c r="AC8" s="36">
        <f t="shared" si="1"/>
        <v>1.5</v>
      </c>
      <c r="AD8" s="36">
        <f t="shared" si="1"/>
        <v>1.5</v>
      </c>
      <c r="AE8" s="36">
        <f t="shared" si="1"/>
        <v>1.5</v>
      </c>
      <c r="AF8" s="36">
        <f t="shared" si="1"/>
        <v>1.5</v>
      </c>
      <c r="AG8" s="36">
        <f t="shared" si="1"/>
        <v>1.5</v>
      </c>
      <c r="AH8" s="36">
        <f t="shared" si="1"/>
        <v>1.5</v>
      </c>
      <c r="AI8" s="36">
        <f t="shared" si="1"/>
        <v>1.5</v>
      </c>
      <c r="AJ8" s="36">
        <f t="shared" si="1"/>
        <v>1.5</v>
      </c>
      <c r="AK8" s="36">
        <f t="shared" si="1"/>
        <v>1.5</v>
      </c>
      <c r="AL8" s="36">
        <f t="shared" si="1"/>
        <v>1.5</v>
      </c>
      <c r="AM8" s="36">
        <f t="shared" si="1"/>
        <v>1.5</v>
      </c>
      <c r="AN8" s="36">
        <f t="shared" si="1"/>
        <v>1.5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  <c r="AT8" s="36">
        <f t="shared" si="1"/>
        <v>0</v>
      </c>
      <c r="AU8" s="36">
        <f t="shared" si="1"/>
        <v>0</v>
      </c>
      <c r="AV8" s="36" t="s">
        <v>116</v>
      </c>
      <c r="AW8" s="36">
        <f t="shared" si="1"/>
        <v>0</v>
      </c>
      <c r="AX8" s="36">
        <f t="shared" si="1"/>
        <v>0</v>
      </c>
      <c r="AY8" s="36">
        <f t="shared" si="1"/>
        <v>0</v>
      </c>
      <c r="AZ8" s="36">
        <f t="shared" si="1"/>
        <v>0</v>
      </c>
      <c r="BA8" s="36">
        <f t="shared" si="1"/>
        <v>0</v>
      </c>
      <c r="BB8" s="36">
        <f t="shared" si="1"/>
        <v>0</v>
      </c>
      <c r="BC8" s="36">
        <f t="shared" si="1"/>
        <v>0</v>
      </c>
      <c r="BD8" s="36">
        <f t="shared" si="1"/>
        <v>0</v>
      </c>
      <c r="BE8" s="36">
        <f t="shared" si="1"/>
        <v>42</v>
      </c>
    </row>
    <row r="9" spans="1:57" ht="12.75">
      <c r="A9" s="210"/>
      <c r="B9" s="135" t="s">
        <v>34</v>
      </c>
      <c r="C9" s="135" t="s">
        <v>19</v>
      </c>
      <c r="D9" s="2" t="s">
        <v>17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44" t="s">
        <v>117</v>
      </c>
      <c r="Q9" s="44" t="s">
        <v>117</v>
      </c>
      <c r="R9" s="44" t="s">
        <v>117</v>
      </c>
      <c r="S9" s="44" t="s">
        <v>117</v>
      </c>
      <c r="T9" s="44" t="s">
        <v>117</v>
      </c>
      <c r="U9" s="30" t="s">
        <v>116</v>
      </c>
      <c r="V9" s="32">
        <v>0</v>
      </c>
      <c r="W9" s="32">
        <v>0</v>
      </c>
      <c r="X9" s="40">
        <v>2</v>
      </c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40">
        <v>2</v>
      </c>
      <c r="AI9" s="40">
        <v>2</v>
      </c>
      <c r="AJ9" s="40">
        <v>2</v>
      </c>
      <c r="AK9" s="40">
        <v>2</v>
      </c>
      <c r="AL9" s="40">
        <v>2</v>
      </c>
      <c r="AM9" s="40">
        <v>2</v>
      </c>
      <c r="AN9" s="40">
        <v>2</v>
      </c>
      <c r="AO9" s="44" t="s">
        <v>117</v>
      </c>
      <c r="AP9" s="44" t="s">
        <v>117</v>
      </c>
      <c r="AQ9" s="44" t="s">
        <v>117</v>
      </c>
      <c r="AR9" s="44" t="s">
        <v>117</v>
      </c>
      <c r="AS9" s="44" t="s">
        <v>117</v>
      </c>
      <c r="AT9" s="44" t="s">
        <v>117</v>
      </c>
      <c r="AU9" s="44" t="s">
        <v>117</v>
      </c>
      <c r="AV9" s="34" t="s">
        <v>116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246">
        <f aca="true" t="shared" si="3" ref="BE9:BE44">SUM(E9:BD9)</f>
        <v>56</v>
      </c>
    </row>
    <row r="10" spans="1:57" ht="12.75">
      <c r="A10" s="210"/>
      <c r="B10" s="136"/>
      <c r="C10" s="136"/>
      <c r="D10" s="2" t="s">
        <v>18</v>
      </c>
      <c r="E10" s="12">
        <v>0.5</v>
      </c>
      <c r="F10" s="12">
        <v>0.5</v>
      </c>
      <c r="G10" s="12">
        <v>0.5</v>
      </c>
      <c r="H10" s="12">
        <v>0.5</v>
      </c>
      <c r="I10" s="12">
        <v>0.5</v>
      </c>
      <c r="J10" s="12">
        <v>0.5</v>
      </c>
      <c r="K10" s="12">
        <v>0.5</v>
      </c>
      <c r="L10" s="12">
        <v>0.5</v>
      </c>
      <c r="M10" s="12">
        <v>0.5</v>
      </c>
      <c r="N10" s="12">
        <v>0.5</v>
      </c>
      <c r="O10" s="12">
        <v>0.5</v>
      </c>
      <c r="P10" s="44" t="s">
        <v>117</v>
      </c>
      <c r="Q10" s="44" t="s">
        <v>117</v>
      </c>
      <c r="R10" s="44" t="s">
        <v>117</v>
      </c>
      <c r="S10" s="44" t="s">
        <v>117</v>
      </c>
      <c r="T10" s="44" t="s">
        <v>117</v>
      </c>
      <c r="U10" s="30" t="s">
        <v>116</v>
      </c>
      <c r="V10" s="32">
        <v>0</v>
      </c>
      <c r="W10" s="32">
        <v>0</v>
      </c>
      <c r="X10" s="40">
        <v>0.5</v>
      </c>
      <c r="Y10" s="40">
        <v>0.5</v>
      </c>
      <c r="Z10" s="40">
        <v>0.5</v>
      </c>
      <c r="AA10" s="40">
        <v>0.5</v>
      </c>
      <c r="AB10" s="40">
        <v>0.5</v>
      </c>
      <c r="AC10" s="40">
        <v>0.5</v>
      </c>
      <c r="AD10" s="40">
        <v>0.5</v>
      </c>
      <c r="AE10" s="40">
        <v>0.5</v>
      </c>
      <c r="AF10" s="40">
        <v>0.5</v>
      </c>
      <c r="AG10" s="40">
        <v>0.5</v>
      </c>
      <c r="AH10" s="40">
        <v>0.5</v>
      </c>
      <c r="AI10" s="40">
        <v>0.5</v>
      </c>
      <c r="AJ10" s="40">
        <v>0.5</v>
      </c>
      <c r="AK10" s="40">
        <v>0.5</v>
      </c>
      <c r="AL10" s="40">
        <v>0.5</v>
      </c>
      <c r="AM10" s="40">
        <v>0.5</v>
      </c>
      <c r="AN10" s="40">
        <v>0.5</v>
      </c>
      <c r="AO10" s="44" t="s">
        <v>117</v>
      </c>
      <c r="AP10" s="44" t="s">
        <v>117</v>
      </c>
      <c r="AQ10" s="44" t="s">
        <v>117</v>
      </c>
      <c r="AR10" s="44" t="s">
        <v>117</v>
      </c>
      <c r="AS10" s="44" t="s">
        <v>117</v>
      </c>
      <c r="AT10" s="44" t="s">
        <v>117</v>
      </c>
      <c r="AU10" s="44" t="s">
        <v>117</v>
      </c>
      <c r="AV10" s="34" t="s">
        <v>116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39">
        <f t="shared" si="3"/>
        <v>14</v>
      </c>
    </row>
    <row r="11" spans="1:57" ht="12.75">
      <c r="A11" s="210"/>
      <c r="B11" s="135" t="s">
        <v>64</v>
      </c>
      <c r="C11" s="135" t="s">
        <v>21</v>
      </c>
      <c r="D11" s="2" t="s">
        <v>17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44" t="s">
        <v>117</v>
      </c>
      <c r="Q11" s="44" t="s">
        <v>117</v>
      </c>
      <c r="R11" s="44" t="s">
        <v>117</v>
      </c>
      <c r="S11" s="44" t="s">
        <v>117</v>
      </c>
      <c r="T11" s="44" t="s">
        <v>117</v>
      </c>
      <c r="U11" s="30" t="s">
        <v>116</v>
      </c>
      <c r="V11" s="32">
        <v>0</v>
      </c>
      <c r="W11" s="32">
        <v>0</v>
      </c>
      <c r="X11" s="40">
        <v>2</v>
      </c>
      <c r="Y11" s="40">
        <v>2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2</v>
      </c>
      <c r="AF11" s="40">
        <v>2</v>
      </c>
      <c r="AG11" s="40">
        <v>2</v>
      </c>
      <c r="AH11" s="40">
        <v>2</v>
      </c>
      <c r="AI11" s="40">
        <v>2</v>
      </c>
      <c r="AJ11" s="40">
        <v>2</v>
      </c>
      <c r="AK11" s="40">
        <v>2</v>
      </c>
      <c r="AL11" s="40">
        <v>2</v>
      </c>
      <c r="AM11" s="40">
        <v>2</v>
      </c>
      <c r="AN11" s="40">
        <v>2</v>
      </c>
      <c r="AO11" s="44" t="s">
        <v>117</v>
      </c>
      <c r="AP11" s="44" t="s">
        <v>117</v>
      </c>
      <c r="AQ11" s="44" t="s">
        <v>117</v>
      </c>
      <c r="AR11" s="44" t="s">
        <v>117</v>
      </c>
      <c r="AS11" s="44" t="s">
        <v>117</v>
      </c>
      <c r="AT11" s="44" t="s">
        <v>117</v>
      </c>
      <c r="AU11" s="44" t="s">
        <v>117</v>
      </c>
      <c r="AV11" s="34" t="s">
        <v>116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246">
        <f t="shared" si="3"/>
        <v>56</v>
      </c>
    </row>
    <row r="12" spans="1:57" ht="12.75">
      <c r="A12" s="210"/>
      <c r="B12" s="136"/>
      <c r="C12" s="136"/>
      <c r="D12" s="2" t="s">
        <v>18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44" t="s">
        <v>117</v>
      </c>
      <c r="Q12" s="44" t="s">
        <v>117</v>
      </c>
      <c r="R12" s="44" t="s">
        <v>117</v>
      </c>
      <c r="S12" s="44" t="s">
        <v>117</v>
      </c>
      <c r="T12" s="44" t="s">
        <v>117</v>
      </c>
      <c r="U12" s="30" t="s">
        <v>116</v>
      </c>
      <c r="V12" s="32">
        <v>0</v>
      </c>
      <c r="W12" s="32">
        <v>0</v>
      </c>
      <c r="X12" s="40">
        <v>1</v>
      </c>
      <c r="Y12" s="40">
        <v>1</v>
      </c>
      <c r="Z12" s="40">
        <v>1</v>
      </c>
      <c r="AA12" s="40">
        <v>1</v>
      </c>
      <c r="AB12" s="40">
        <v>1</v>
      </c>
      <c r="AC12" s="40">
        <v>1</v>
      </c>
      <c r="AD12" s="40">
        <v>1</v>
      </c>
      <c r="AE12" s="40">
        <v>1</v>
      </c>
      <c r="AF12" s="40">
        <v>1</v>
      </c>
      <c r="AG12" s="40">
        <v>1</v>
      </c>
      <c r="AH12" s="40">
        <v>1</v>
      </c>
      <c r="AI12" s="40">
        <v>1</v>
      </c>
      <c r="AJ12" s="40">
        <v>1</v>
      </c>
      <c r="AK12" s="40">
        <v>1</v>
      </c>
      <c r="AL12" s="40">
        <v>1</v>
      </c>
      <c r="AM12" s="40">
        <v>1</v>
      </c>
      <c r="AN12" s="40">
        <v>1</v>
      </c>
      <c r="AO12" s="44" t="s">
        <v>117</v>
      </c>
      <c r="AP12" s="44" t="s">
        <v>117</v>
      </c>
      <c r="AQ12" s="44" t="s">
        <v>117</v>
      </c>
      <c r="AR12" s="44" t="s">
        <v>117</v>
      </c>
      <c r="AS12" s="44" t="s">
        <v>117</v>
      </c>
      <c r="AT12" s="44" t="s">
        <v>117</v>
      </c>
      <c r="AU12" s="44" t="s">
        <v>117</v>
      </c>
      <c r="AV12" s="34" t="s">
        <v>116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39">
        <f t="shared" si="3"/>
        <v>28</v>
      </c>
    </row>
    <row r="13" spans="1:57" s="10" customFormat="1" ht="12.75">
      <c r="A13" s="210"/>
      <c r="B13" s="146" t="s">
        <v>38</v>
      </c>
      <c r="C13" s="146" t="s">
        <v>121</v>
      </c>
      <c r="D13" s="1" t="s">
        <v>17</v>
      </c>
      <c r="E13" s="6">
        <f aca="true" t="shared" si="4" ref="E13:T13">SUM(E15,E21,E36,)</f>
        <v>32</v>
      </c>
      <c r="F13" s="6">
        <f t="shared" si="4"/>
        <v>32</v>
      </c>
      <c r="G13" s="6">
        <f t="shared" si="4"/>
        <v>32</v>
      </c>
      <c r="H13" s="6">
        <f t="shared" si="4"/>
        <v>32</v>
      </c>
      <c r="I13" s="6">
        <f t="shared" si="4"/>
        <v>32</v>
      </c>
      <c r="J13" s="6">
        <f t="shared" si="4"/>
        <v>32</v>
      </c>
      <c r="K13" s="6">
        <f t="shared" si="4"/>
        <v>32</v>
      </c>
      <c r="L13" s="6">
        <f t="shared" si="4"/>
        <v>32</v>
      </c>
      <c r="M13" s="6">
        <f t="shared" si="4"/>
        <v>32</v>
      </c>
      <c r="N13" s="6">
        <f t="shared" si="4"/>
        <v>32</v>
      </c>
      <c r="O13" s="6">
        <f t="shared" si="4"/>
        <v>32</v>
      </c>
      <c r="P13" s="6">
        <f t="shared" si="4"/>
        <v>36</v>
      </c>
      <c r="Q13" s="6">
        <f t="shared" si="4"/>
        <v>36</v>
      </c>
      <c r="R13" s="6">
        <f t="shared" si="4"/>
        <v>36</v>
      </c>
      <c r="S13" s="6">
        <f t="shared" si="4"/>
        <v>36</v>
      </c>
      <c r="T13" s="6">
        <f t="shared" si="4"/>
        <v>36</v>
      </c>
      <c r="U13" s="15" t="s">
        <v>116</v>
      </c>
      <c r="V13" s="15">
        <v>0</v>
      </c>
      <c r="W13" s="15">
        <v>0</v>
      </c>
      <c r="X13" s="15">
        <f aca="true" t="shared" si="5" ref="X13:AU13">SUM(X15,X21,X36,)</f>
        <v>32</v>
      </c>
      <c r="Y13" s="15">
        <f t="shared" si="5"/>
        <v>32</v>
      </c>
      <c r="Z13" s="15">
        <f t="shared" si="5"/>
        <v>32</v>
      </c>
      <c r="AA13" s="15">
        <f t="shared" si="5"/>
        <v>32</v>
      </c>
      <c r="AB13" s="15">
        <f t="shared" si="5"/>
        <v>32</v>
      </c>
      <c r="AC13" s="15">
        <f t="shared" si="5"/>
        <v>32</v>
      </c>
      <c r="AD13" s="15">
        <f t="shared" si="5"/>
        <v>32</v>
      </c>
      <c r="AE13" s="15">
        <f t="shared" si="5"/>
        <v>32</v>
      </c>
      <c r="AF13" s="15">
        <f t="shared" si="5"/>
        <v>32</v>
      </c>
      <c r="AG13" s="15">
        <f t="shared" si="5"/>
        <v>32</v>
      </c>
      <c r="AH13" s="15">
        <f t="shared" si="5"/>
        <v>32</v>
      </c>
      <c r="AI13" s="15">
        <f t="shared" si="5"/>
        <v>32</v>
      </c>
      <c r="AJ13" s="15">
        <f t="shared" si="5"/>
        <v>32</v>
      </c>
      <c r="AK13" s="15">
        <f t="shared" si="5"/>
        <v>32</v>
      </c>
      <c r="AL13" s="15">
        <f t="shared" si="5"/>
        <v>32</v>
      </c>
      <c r="AM13" s="15">
        <f t="shared" si="5"/>
        <v>32</v>
      </c>
      <c r="AN13" s="15">
        <f t="shared" si="5"/>
        <v>32</v>
      </c>
      <c r="AO13" s="15">
        <f t="shared" si="5"/>
        <v>36</v>
      </c>
      <c r="AP13" s="15">
        <f t="shared" si="5"/>
        <v>36</v>
      </c>
      <c r="AQ13" s="15">
        <f t="shared" si="5"/>
        <v>36</v>
      </c>
      <c r="AR13" s="15">
        <f t="shared" si="5"/>
        <v>36</v>
      </c>
      <c r="AS13" s="15">
        <f t="shared" si="5"/>
        <v>36</v>
      </c>
      <c r="AT13" s="15">
        <f t="shared" si="5"/>
        <v>36</v>
      </c>
      <c r="AU13" s="15">
        <f t="shared" si="5"/>
        <v>36</v>
      </c>
      <c r="AV13" s="6" t="s">
        <v>116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36">
        <f t="shared" si="3"/>
        <v>1328</v>
      </c>
    </row>
    <row r="14" spans="1:57" s="10" customFormat="1" ht="12.75">
      <c r="A14" s="210"/>
      <c r="B14" s="147"/>
      <c r="C14" s="147"/>
      <c r="D14" s="1" t="s">
        <v>18</v>
      </c>
      <c r="E14" s="6">
        <f aca="true" t="shared" si="6" ref="E14:T14">SUM(E16,E22,E37,)</f>
        <v>16</v>
      </c>
      <c r="F14" s="6">
        <f t="shared" si="6"/>
        <v>16</v>
      </c>
      <c r="G14" s="6">
        <f t="shared" si="6"/>
        <v>16</v>
      </c>
      <c r="H14" s="6">
        <f t="shared" si="6"/>
        <v>16</v>
      </c>
      <c r="I14" s="6">
        <f t="shared" si="6"/>
        <v>16</v>
      </c>
      <c r="J14" s="6">
        <f t="shared" si="6"/>
        <v>16</v>
      </c>
      <c r="K14" s="6">
        <f t="shared" si="6"/>
        <v>16</v>
      </c>
      <c r="L14" s="6">
        <f t="shared" si="6"/>
        <v>16</v>
      </c>
      <c r="M14" s="6">
        <f t="shared" si="6"/>
        <v>16</v>
      </c>
      <c r="N14" s="6">
        <f t="shared" si="6"/>
        <v>16</v>
      </c>
      <c r="O14" s="6">
        <f t="shared" si="6"/>
        <v>16</v>
      </c>
      <c r="P14" s="6">
        <f t="shared" si="6"/>
        <v>0</v>
      </c>
      <c r="Q14" s="6">
        <f t="shared" si="6"/>
        <v>0</v>
      </c>
      <c r="R14" s="6">
        <f t="shared" si="6"/>
        <v>0</v>
      </c>
      <c r="S14" s="6">
        <f t="shared" si="6"/>
        <v>0</v>
      </c>
      <c r="T14" s="6">
        <f t="shared" si="6"/>
        <v>0</v>
      </c>
      <c r="U14" s="15" t="s">
        <v>116</v>
      </c>
      <c r="V14" s="15">
        <v>0</v>
      </c>
      <c r="W14" s="15">
        <v>0</v>
      </c>
      <c r="X14" s="15">
        <f aca="true" t="shared" si="7" ref="X14:AU14">SUM(X16,X22,X37,)</f>
        <v>16</v>
      </c>
      <c r="Y14" s="15">
        <f t="shared" si="7"/>
        <v>16</v>
      </c>
      <c r="Z14" s="15">
        <f t="shared" si="7"/>
        <v>16</v>
      </c>
      <c r="AA14" s="15">
        <f t="shared" si="7"/>
        <v>16</v>
      </c>
      <c r="AB14" s="15">
        <f t="shared" si="7"/>
        <v>16</v>
      </c>
      <c r="AC14" s="15">
        <f t="shared" si="7"/>
        <v>16</v>
      </c>
      <c r="AD14" s="15">
        <f t="shared" si="7"/>
        <v>16</v>
      </c>
      <c r="AE14" s="15">
        <f t="shared" si="7"/>
        <v>16</v>
      </c>
      <c r="AF14" s="15">
        <f t="shared" si="7"/>
        <v>16</v>
      </c>
      <c r="AG14" s="15">
        <f t="shared" si="7"/>
        <v>16</v>
      </c>
      <c r="AH14" s="15">
        <f t="shared" si="7"/>
        <v>16</v>
      </c>
      <c r="AI14" s="15">
        <f t="shared" si="7"/>
        <v>16</v>
      </c>
      <c r="AJ14" s="15">
        <f t="shared" si="7"/>
        <v>16</v>
      </c>
      <c r="AK14" s="15">
        <f t="shared" si="7"/>
        <v>16</v>
      </c>
      <c r="AL14" s="15">
        <f t="shared" si="7"/>
        <v>16</v>
      </c>
      <c r="AM14" s="15">
        <f t="shared" si="7"/>
        <v>16</v>
      </c>
      <c r="AN14" s="15">
        <f t="shared" si="7"/>
        <v>16</v>
      </c>
      <c r="AO14" s="15">
        <f t="shared" si="7"/>
        <v>0</v>
      </c>
      <c r="AP14" s="15">
        <f t="shared" si="7"/>
        <v>0</v>
      </c>
      <c r="AQ14" s="15">
        <f t="shared" si="7"/>
        <v>0</v>
      </c>
      <c r="AR14" s="15">
        <f t="shared" si="7"/>
        <v>0</v>
      </c>
      <c r="AS14" s="15">
        <f t="shared" si="7"/>
        <v>0</v>
      </c>
      <c r="AT14" s="15">
        <f t="shared" si="7"/>
        <v>0</v>
      </c>
      <c r="AU14" s="15">
        <f t="shared" si="7"/>
        <v>0</v>
      </c>
      <c r="AV14" s="6" t="s">
        <v>116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36">
        <f t="shared" si="3"/>
        <v>448</v>
      </c>
    </row>
    <row r="15" spans="1:57" s="10" customFormat="1" ht="12.75">
      <c r="A15" s="210"/>
      <c r="B15" s="182" t="s">
        <v>39</v>
      </c>
      <c r="C15" s="182" t="s">
        <v>122</v>
      </c>
      <c r="D15" s="1" t="s">
        <v>17</v>
      </c>
      <c r="E15" s="11">
        <f>SUM(E19,E17)</f>
        <v>9</v>
      </c>
      <c r="F15" s="11">
        <f aca="true" t="shared" si="8" ref="F15:O15">SUM(F19,F17)</f>
        <v>9</v>
      </c>
      <c r="G15" s="11">
        <f t="shared" si="8"/>
        <v>9</v>
      </c>
      <c r="H15" s="11">
        <f t="shared" si="8"/>
        <v>9</v>
      </c>
      <c r="I15" s="11">
        <f t="shared" si="8"/>
        <v>9</v>
      </c>
      <c r="J15" s="11">
        <f t="shared" si="8"/>
        <v>9</v>
      </c>
      <c r="K15" s="11">
        <f t="shared" si="8"/>
        <v>9</v>
      </c>
      <c r="L15" s="11">
        <f t="shared" si="8"/>
        <v>9</v>
      </c>
      <c r="M15" s="11">
        <f t="shared" si="8"/>
        <v>9</v>
      </c>
      <c r="N15" s="11">
        <f t="shared" si="8"/>
        <v>9</v>
      </c>
      <c r="O15" s="11">
        <f t="shared" si="8"/>
        <v>9</v>
      </c>
      <c r="P15" s="11">
        <f aca="true" t="shared" si="9" ref="P15:T16">SUM(P19)</f>
        <v>0</v>
      </c>
      <c r="Q15" s="11">
        <f t="shared" si="9"/>
        <v>0</v>
      </c>
      <c r="R15" s="11">
        <f t="shared" si="9"/>
        <v>0</v>
      </c>
      <c r="S15" s="11">
        <f t="shared" si="9"/>
        <v>0</v>
      </c>
      <c r="T15" s="11">
        <f t="shared" si="9"/>
        <v>0</v>
      </c>
      <c r="U15" s="15" t="s">
        <v>116</v>
      </c>
      <c r="V15" s="11">
        <v>0</v>
      </c>
      <c r="W15" s="11">
        <v>0</v>
      </c>
      <c r="X15" s="15">
        <f aca="true" t="shared" si="10" ref="X15:AN16">SUM(X19,X17)</f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t="shared" si="10"/>
        <v>0</v>
      </c>
      <c r="AG15" s="15">
        <f t="shared" si="10"/>
        <v>0</v>
      </c>
      <c r="AH15" s="15">
        <f t="shared" si="10"/>
        <v>0</v>
      </c>
      <c r="AI15" s="15">
        <f t="shared" si="10"/>
        <v>0</v>
      </c>
      <c r="AJ15" s="15">
        <f t="shared" si="10"/>
        <v>0</v>
      </c>
      <c r="AK15" s="15">
        <f t="shared" si="10"/>
        <v>0</v>
      </c>
      <c r="AL15" s="15">
        <f t="shared" si="10"/>
        <v>0</v>
      </c>
      <c r="AM15" s="15">
        <f t="shared" si="10"/>
        <v>0</v>
      </c>
      <c r="AN15" s="15">
        <f t="shared" si="10"/>
        <v>0</v>
      </c>
      <c r="AO15" s="15">
        <f aca="true" t="shared" si="11" ref="AO15:AU16">SUM(AO19)</f>
        <v>0</v>
      </c>
      <c r="AP15" s="15">
        <f t="shared" si="11"/>
        <v>0</v>
      </c>
      <c r="AQ15" s="15">
        <f t="shared" si="11"/>
        <v>0</v>
      </c>
      <c r="AR15" s="15">
        <f t="shared" si="11"/>
        <v>0</v>
      </c>
      <c r="AS15" s="15">
        <f t="shared" si="11"/>
        <v>0</v>
      </c>
      <c r="AT15" s="15">
        <f t="shared" si="11"/>
        <v>0</v>
      </c>
      <c r="AU15" s="15">
        <f t="shared" si="11"/>
        <v>0</v>
      </c>
      <c r="AV15" s="6" t="s">
        <v>116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36">
        <f t="shared" si="3"/>
        <v>99</v>
      </c>
    </row>
    <row r="16" spans="1:57" s="10" customFormat="1" ht="12.75">
      <c r="A16" s="210"/>
      <c r="B16" s="182"/>
      <c r="C16" s="182"/>
      <c r="D16" s="1" t="s">
        <v>18</v>
      </c>
      <c r="E16" s="11">
        <f>SUM(E20,E18)</f>
        <v>4.5</v>
      </c>
      <c r="F16" s="11">
        <f aca="true" t="shared" si="12" ref="F16:O16">SUM(F20,F18)</f>
        <v>4.5</v>
      </c>
      <c r="G16" s="11">
        <f t="shared" si="12"/>
        <v>4.5</v>
      </c>
      <c r="H16" s="11">
        <f t="shared" si="12"/>
        <v>4.5</v>
      </c>
      <c r="I16" s="11">
        <f t="shared" si="12"/>
        <v>4.5</v>
      </c>
      <c r="J16" s="11">
        <f t="shared" si="12"/>
        <v>4.5</v>
      </c>
      <c r="K16" s="11">
        <f t="shared" si="12"/>
        <v>4.5</v>
      </c>
      <c r="L16" s="11">
        <f t="shared" si="12"/>
        <v>4.5</v>
      </c>
      <c r="M16" s="11">
        <f t="shared" si="12"/>
        <v>4.5</v>
      </c>
      <c r="N16" s="11">
        <f t="shared" si="12"/>
        <v>4.5</v>
      </c>
      <c r="O16" s="11">
        <f t="shared" si="12"/>
        <v>4.5</v>
      </c>
      <c r="P16" s="11">
        <f t="shared" si="9"/>
        <v>0</v>
      </c>
      <c r="Q16" s="11">
        <f t="shared" si="9"/>
        <v>0</v>
      </c>
      <c r="R16" s="11">
        <f t="shared" si="9"/>
        <v>0</v>
      </c>
      <c r="S16" s="11">
        <f t="shared" si="9"/>
        <v>0</v>
      </c>
      <c r="T16" s="11">
        <f t="shared" si="9"/>
        <v>0</v>
      </c>
      <c r="U16" s="15" t="s">
        <v>116</v>
      </c>
      <c r="V16" s="11">
        <v>0</v>
      </c>
      <c r="W16" s="11">
        <v>0</v>
      </c>
      <c r="X16" s="15">
        <f t="shared" si="10"/>
        <v>0</v>
      </c>
      <c r="Y16" s="15">
        <f t="shared" si="10"/>
        <v>0</v>
      </c>
      <c r="Z16" s="15">
        <f t="shared" si="10"/>
        <v>0</v>
      </c>
      <c r="AA16" s="15">
        <f t="shared" si="10"/>
        <v>0</v>
      </c>
      <c r="AB16" s="15">
        <f t="shared" si="10"/>
        <v>0</v>
      </c>
      <c r="AC16" s="15">
        <f t="shared" si="10"/>
        <v>0</v>
      </c>
      <c r="AD16" s="15">
        <f t="shared" si="10"/>
        <v>0</v>
      </c>
      <c r="AE16" s="15">
        <f t="shared" si="10"/>
        <v>0</v>
      </c>
      <c r="AF16" s="15">
        <f t="shared" si="10"/>
        <v>0</v>
      </c>
      <c r="AG16" s="15">
        <f t="shared" si="10"/>
        <v>0</v>
      </c>
      <c r="AH16" s="15">
        <f t="shared" si="10"/>
        <v>0</v>
      </c>
      <c r="AI16" s="15">
        <f t="shared" si="10"/>
        <v>0</v>
      </c>
      <c r="AJ16" s="15">
        <f t="shared" si="10"/>
        <v>0</v>
      </c>
      <c r="AK16" s="15">
        <f t="shared" si="10"/>
        <v>0</v>
      </c>
      <c r="AL16" s="15">
        <f t="shared" si="10"/>
        <v>0</v>
      </c>
      <c r="AM16" s="15">
        <f t="shared" si="10"/>
        <v>0</v>
      </c>
      <c r="AN16" s="15">
        <f t="shared" si="10"/>
        <v>0</v>
      </c>
      <c r="AO16" s="15">
        <f t="shared" si="11"/>
        <v>0</v>
      </c>
      <c r="AP16" s="15">
        <f t="shared" si="11"/>
        <v>0</v>
      </c>
      <c r="AQ16" s="15">
        <f t="shared" si="11"/>
        <v>0</v>
      </c>
      <c r="AR16" s="15">
        <f t="shared" si="11"/>
        <v>0</v>
      </c>
      <c r="AS16" s="15">
        <f t="shared" si="11"/>
        <v>0</v>
      </c>
      <c r="AT16" s="15">
        <f t="shared" si="11"/>
        <v>0</v>
      </c>
      <c r="AU16" s="15">
        <f t="shared" si="11"/>
        <v>0</v>
      </c>
      <c r="AV16" s="6" t="s">
        <v>116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36">
        <f t="shared" si="3"/>
        <v>49.5</v>
      </c>
    </row>
    <row r="17" spans="1:57" s="10" customFormat="1" ht="12.75">
      <c r="A17" s="210"/>
      <c r="B17" s="134" t="s">
        <v>40</v>
      </c>
      <c r="C17" s="212" t="s">
        <v>91</v>
      </c>
      <c r="D17" s="2" t="s">
        <v>17</v>
      </c>
      <c r="E17" s="40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  <c r="K17" s="40">
        <v>3</v>
      </c>
      <c r="L17" s="40">
        <v>3</v>
      </c>
      <c r="M17" s="40">
        <v>3</v>
      </c>
      <c r="N17" s="40">
        <v>3</v>
      </c>
      <c r="O17" s="40">
        <v>3</v>
      </c>
      <c r="P17" s="44" t="s">
        <v>117</v>
      </c>
      <c r="Q17" s="44" t="s">
        <v>117</v>
      </c>
      <c r="R17" s="44" t="s">
        <v>117</v>
      </c>
      <c r="S17" s="44" t="s">
        <v>117</v>
      </c>
      <c r="T17" s="44" t="s">
        <v>117</v>
      </c>
      <c r="U17" s="34" t="s">
        <v>116</v>
      </c>
      <c r="V17" s="33">
        <v>0</v>
      </c>
      <c r="W17" s="33">
        <v>0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44" t="s">
        <v>117</v>
      </c>
      <c r="AP17" s="44" t="s">
        <v>117</v>
      </c>
      <c r="AQ17" s="44" t="s">
        <v>117</v>
      </c>
      <c r="AR17" s="44" t="s">
        <v>117</v>
      </c>
      <c r="AS17" s="44" t="s">
        <v>117</v>
      </c>
      <c r="AT17" s="44" t="s">
        <v>117</v>
      </c>
      <c r="AU17" s="44" t="s">
        <v>117</v>
      </c>
      <c r="AV17" s="34" t="s">
        <v>116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246">
        <f t="shared" si="3"/>
        <v>33</v>
      </c>
    </row>
    <row r="18" spans="1:57" s="10" customFormat="1" ht="12.75">
      <c r="A18" s="210"/>
      <c r="B18" s="134"/>
      <c r="C18" s="213"/>
      <c r="D18" s="2" t="s">
        <v>18</v>
      </c>
      <c r="E18" s="40">
        <v>1.5</v>
      </c>
      <c r="F18" s="40">
        <v>1.5</v>
      </c>
      <c r="G18" s="40">
        <v>1.5</v>
      </c>
      <c r="H18" s="40">
        <v>1.5</v>
      </c>
      <c r="I18" s="40">
        <v>1.5</v>
      </c>
      <c r="J18" s="40">
        <v>1.5</v>
      </c>
      <c r="K18" s="40">
        <v>1.5</v>
      </c>
      <c r="L18" s="40">
        <v>1.5</v>
      </c>
      <c r="M18" s="40">
        <v>1.5</v>
      </c>
      <c r="N18" s="40">
        <v>1.5</v>
      </c>
      <c r="O18" s="40">
        <v>1.5</v>
      </c>
      <c r="P18" s="44" t="s">
        <v>117</v>
      </c>
      <c r="Q18" s="44" t="s">
        <v>117</v>
      </c>
      <c r="R18" s="44" t="s">
        <v>117</v>
      </c>
      <c r="S18" s="44" t="s">
        <v>117</v>
      </c>
      <c r="T18" s="44" t="s">
        <v>117</v>
      </c>
      <c r="U18" s="34" t="s">
        <v>116</v>
      </c>
      <c r="V18" s="33">
        <v>0</v>
      </c>
      <c r="W18" s="33">
        <v>0</v>
      </c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44" t="s">
        <v>117</v>
      </c>
      <c r="AP18" s="44" t="s">
        <v>117</v>
      </c>
      <c r="AQ18" s="44" t="s">
        <v>117</v>
      </c>
      <c r="AR18" s="44" t="s">
        <v>117</v>
      </c>
      <c r="AS18" s="44" t="s">
        <v>117</v>
      </c>
      <c r="AT18" s="44" t="s">
        <v>117</v>
      </c>
      <c r="AU18" s="44" t="s">
        <v>117</v>
      </c>
      <c r="AV18" s="34" t="s">
        <v>116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39">
        <f t="shared" si="3"/>
        <v>16.5</v>
      </c>
    </row>
    <row r="19" spans="1:57" ht="12.75">
      <c r="A19" s="210"/>
      <c r="B19" s="134" t="s">
        <v>41</v>
      </c>
      <c r="C19" s="134" t="s">
        <v>92</v>
      </c>
      <c r="D19" s="2" t="s">
        <v>17</v>
      </c>
      <c r="E19" s="12">
        <v>6</v>
      </c>
      <c r="F19" s="12">
        <v>6</v>
      </c>
      <c r="G19" s="12">
        <v>6</v>
      </c>
      <c r="H19" s="12">
        <v>6</v>
      </c>
      <c r="I19" s="12">
        <v>6</v>
      </c>
      <c r="J19" s="12">
        <v>6</v>
      </c>
      <c r="K19" s="12">
        <v>6</v>
      </c>
      <c r="L19" s="12">
        <v>6</v>
      </c>
      <c r="M19" s="12">
        <v>6</v>
      </c>
      <c r="N19" s="12">
        <v>6</v>
      </c>
      <c r="O19" s="12">
        <v>6</v>
      </c>
      <c r="P19" s="44" t="s">
        <v>117</v>
      </c>
      <c r="Q19" s="44" t="s">
        <v>117</v>
      </c>
      <c r="R19" s="44" t="s">
        <v>117</v>
      </c>
      <c r="S19" s="44" t="s">
        <v>117</v>
      </c>
      <c r="T19" s="44" t="s">
        <v>117</v>
      </c>
      <c r="U19" s="34" t="s">
        <v>116</v>
      </c>
      <c r="V19" s="33">
        <v>0</v>
      </c>
      <c r="W19" s="33">
        <v>0</v>
      </c>
      <c r="X19" s="4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44" t="s">
        <v>117</v>
      </c>
      <c r="AP19" s="44" t="s">
        <v>117</v>
      </c>
      <c r="AQ19" s="44" t="s">
        <v>117</v>
      </c>
      <c r="AR19" s="44" t="s">
        <v>117</v>
      </c>
      <c r="AS19" s="44" t="s">
        <v>117</v>
      </c>
      <c r="AT19" s="44" t="s">
        <v>117</v>
      </c>
      <c r="AU19" s="44" t="s">
        <v>117</v>
      </c>
      <c r="AV19" s="34" t="s">
        <v>116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246">
        <f t="shared" si="3"/>
        <v>66</v>
      </c>
    </row>
    <row r="20" spans="1:57" ht="12.75">
      <c r="A20" s="210"/>
      <c r="B20" s="134"/>
      <c r="C20" s="134"/>
      <c r="D20" s="2" t="s">
        <v>18</v>
      </c>
      <c r="E20" s="12">
        <v>3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3</v>
      </c>
      <c r="N20" s="12">
        <v>3</v>
      </c>
      <c r="O20" s="12">
        <v>3</v>
      </c>
      <c r="P20" s="44" t="s">
        <v>117</v>
      </c>
      <c r="Q20" s="44" t="s">
        <v>117</v>
      </c>
      <c r="R20" s="44" t="s">
        <v>117</v>
      </c>
      <c r="S20" s="44" t="s">
        <v>117</v>
      </c>
      <c r="T20" s="44" t="s">
        <v>117</v>
      </c>
      <c r="U20" s="34" t="s">
        <v>116</v>
      </c>
      <c r="V20" s="33">
        <v>0</v>
      </c>
      <c r="W20" s="33">
        <v>0</v>
      </c>
      <c r="X20" s="4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44" t="s">
        <v>117</v>
      </c>
      <c r="AP20" s="44" t="s">
        <v>117</v>
      </c>
      <c r="AQ20" s="44" t="s">
        <v>117</v>
      </c>
      <c r="AR20" s="44" t="s">
        <v>117</v>
      </c>
      <c r="AS20" s="44" t="s">
        <v>117</v>
      </c>
      <c r="AT20" s="44" t="s">
        <v>117</v>
      </c>
      <c r="AU20" s="44" t="s">
        <v>117</v>
      </c>
      <c r="AV20" s="34" t="s">
        <v>116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39">
        <f t="shared" si="3"/>
        <v>33</v>
      </c>
    </row>
    <row r="21" spans="1:57" s="10" customFormat="1" ht="12.75">
      <c r="A21" s="210"/>
      <c r="B21" s="182" t="s">
        <v>44</v>
      </c>
      <c r="C21" s="182" t="s">
        <v>127</v>
      </c>
      <c r="D21" s="1" t="s">
        <v>17</v>
      </c>
      <c r="E21" s="11">
        <f>SUM(E23,E25,E29,E31,E33,E35,E27)</f>
        <v>21</v>
      </c>
      <c r="F21" s="11">
        <f aca="true" t="shared" si="13" ref="F21:T21">SUM(F23,F25,F29,F31,F33,F35,F27)</f>
        <v>21</v>
      </c>
      <c r="G21" s="11">
        <f t="shared" si="13"/>
        <v>21</v>
      </c>
      <c r="H21" s="11">
        <f t="shared" si="13"/>
        <v>21</v>
      </c>
      <c r="I21" s="11">
        <f t="shared" si="13"/>
        <v>21</v>
      </c>
      <c r="J21" s="11">
        <f t="shared" si="13"/>
        <v>21</v>
      </c>
      <c r="K21" s="11">
        <f t="shared" si="13"/>
        <v>21</v>
      </c>
      <c r="L21" s="11">
        <f t="shared" si="13"/>
        <v>21</v>
      </c>
      <c r="M21" s="11">
        <f t="shared" si="13"/>
        <v>21</v>
      </c>
      <c r="N21" s="11">
        <f t="shared" si="13"/>
        <v>21</v>
      </c>
      <c r="O21" s="11">
        <f t="shared" si="13"/>
        <v>21</v>
      </c>
      <c r="P21" s="11">
        <f t="shared" si="13"/>
        <v>36</v>
      </c>
      <c r="Q21" s="11">
        <f t="shared" si="13"/>
        <v>36</v>
      </c>
      <c r="R21" s="11">
        <f t="shared" si="13"/>
        <v>0</v>
      </c>
      <c r="S21" s="11">
        <f t="shared" si="13"/>
        <v>0</v>
      </c>
      <c r="T21" s="11">
        <f t="shared" si="13"/>
        <v>0</v>
      </c>
      <c r="U21" s="11" t="s">
        <v>116</v>
      </c>
      <c r="V21" s="11">
        <v>0</v>
      </c>
      <c r="W21" s="11">
        <v>0</v>
      </c>
      <c r="X21" s="11">
        <f aca="true" t="shared" si="14" ref="X21:AU21">SUM(X23,X25,X29,X31,X33,X35,X27)</f>
        <v>26</v>
      </c>
      <c r="Y21" s="11">
        <f t="shared" si="14"/>
        <v>26</v>
      </c>
      <c r="Z21" s="11">
        <f t="shared" si="14"/>
        <v>26</v>
      </c>
      <c r="AA21" s="11">
        <f t="shared" si="14"/>
        <v>26</v>
      </c>
      <c r="AB21" s="11">
        <f t="shared" si="14"/>
        <v>26</v>
      </c>
      <c r="AC21" s="11">
        <f t="shared" si="14"/>
        <v>26</v>
      </c>
      <c r="AD21" s="11">
        <f t="shared" si="14"/>
        <v>26</v>
      </c>
      <c r="AE21" s="11">
        <f t="shared" si="14"/>
        <v>26</v>
      </c>
      <c r="AF21" s="11">
        <f t="shared" si="14"/>
        <v>26</v>
      </c>
      <c r="AG21" s="11">
        <f t="shared" si="14"/>
        <v>26</v>
      </c>
      <c r="AH21" s="11">
        <f t="shared" si="14"/>
        <v>26</v>
      </c>
      <c r="AI21" s="11">
        <f t="shared" si="14"/>
        <v>26</v>
      </c>
      <c r="AJ21" s="11">
        <f t="shared" si="14"/>
        <v>26</v>
      </c>
      <c r="AK21" s="11">
        <f t="shared" si="14"/>
        <v>26</v>
      </c>
      <c r="AL21" s="11">
        <f t="shared" si="14"/>
        <v>26</v>
      </c>
      <c r="AM21" s="11">
        <f t="shared" si="14"/>
        <v>26</v>
      </c>
      <c r="AN21" s="11">
        <f t="shared" si="14"/>
        <v>26</v>
      </c>
      <c r="AO21" s="11">
        <f t="shared" si="14"/>
        <v>36</v>
      </c>
      <c r="AP21" s="11">
        <f t="shared" si="14"/>
        <v>36</v>
      </c>
      <c r="AQ21" s="11">
        <f t="shared" si="14"/>
        <v>0</v>
      </c>
      <c r="AR21" s="11">
        <f t="shared" si="14"/>
        <v>0</v>
      </c>
      <c r="AS21" s="11">
        <f t="shared" si="14"/>
        <v>0</v>
      </c>
      <c r="AT21" s="11">
        <f t="shared" si="14"/>
        <v>0</v>
      </c>
      <c r="AU21" s="11">
        <f t="shared" si="14"/>
        <v>0</v>
      </c>
      <c r="AV21" s="11" t="s">
        <v>116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36">
        <f t="shared" si="3"/>
        <v>817</v>
      </c>
    </row>
    <row r="22" spans="1:57" s="10" customFormat="1" ht="12.75">
      <c r="A22" s="210"/>
      <c r="B22" s="182"/>
      <c r="C22" s="182"/>
      <c r="D22" s="1" t="s">
        <v>18</v>
      </c>
      <c r="E22" s="11">
        <f>SUM(E24,E26,E30,E32,E34,E28)</f>
        <v>10.5</v>
      </c>
      <c r="F22" s="11">
        <f aca="true" t="shared" si="15" ref="F22:T22">SUM(F24,F26,F30,F32,F34,F28)</f>
        <v>10.5</v>
      </c>
      <c r="G22" s="11">
        <f t="shared" si="15"/>
        <v>10.5</v>
      </c>
      <c r="H22" s="11">
        <f t="shared" si="15"/>
        <v>10.5</v>
      </c>
      <c r="I22" s="11">
        <f t="shared" si="15"/>
        <v>10.5</v>
      </c>
      <c r="J22" s="11">
        <f t="shared" si="15"/>
        <v>10.5</v>
      </c>
      <c r="K22" s="11">
        <f t="shared" si="15"/>
        <v>10.5</v>
      </c>
      <c r="L22" s="11">
        <f t="shared" si="15"/>
        <v>10.5</v>
      </c>
      <c r="M22" s="11">
        <f t="shared" si="15"/>
        <v>10.5</v>
      </c>
      <c r="N22" s="11">
        <f t="shared" si="15"/>
        <v>10.5</v>
      </c>
      <c r="O22" s="11">
        <f t="shared" si="15"/>
        <v>10.5</v>
      </c>
      <c r="P22" s="11">
        <f t="shared" si="15"/>
        <v>0</v>
      </c>
      <c r="Q22" s="11">
        <f t="shared" si="15"/>
        <v>0</v>
      </c>
      <c r="R22" s="11">
        <f t="shared" si="15"/>
        <v>0</v>
      </c>
      <c r="S22" s="11">
        <f t="shared" si="15"/>
        <v>0</v>
      </c>
      <c r="T22" s="11">
        <f t="shared" si="15"/>
        <v>0</v>
      </c>
      <c r="U22" s="11" t="s">
        <v>116</v>
      </c>
      <c r="V22" s="11">
        <v>0</v>
      </c>
      <c r="W22" s="11">
        <v>0</v>
      </c>
      <c r="X22" s="11">
        <f aca="true" t="shared" si="16" ref="X22:AU22">SUM(X24,X26,X30,X32,X34,X28)</f>
        <v>13</v>
      </c>
      <c r="Y22" s="11">
        <f t="shared" si="16"/>
        <v>13</v>
      </c>
      <c r="Z22" s="11">
        <f t="shared" si="16"/>
        <v>13</v>
      </c>
      <c r="AA22" s="11">
        <f t="shared" si="16"/>
        <v>13</v>
      </c>
      <c r="AB22" s="11">
        <f t="shared" si="16"/>
        <v>13</v>
      </c>
      <c r="AC22" s="11">
        <f t="shared" si="16"/>
        <v>13</v>
      </c>
      <c r="AD22" s="11">
        <f t="shared" si="16"/>
        <v>13</v>
      </c>
      <c r="AE22" s="11">
        <f t="shared" si="16"/>
        <v>13</v>
      </c>
      <c r="AF22" s="11">
        <f t="shared" si="16"/>
        <v>13</v>
      </c>
      <c r="AG22" s="11">
        <f t="shared" si="16"/>
        <v>13</v>
      </c>
      <c r="AH22" s="11">
        <f t="shared" si="16"/>
        <v>13</v>
      </c>
      <c r="AI22" s="11">
        <f t="shared" si="16"/>
        <v>13</v>
      </c>
      <c r="AJ22" s="11">
        <f t="shared" si="16"/>
        <v>13</v>
      </c>
      <c r="AK22" s="11">
        <f t="shared" si="16"/>
        <v>13</v>
      </c>
      <c r="AL22" s="11">
        <f t="shared" si="16"/>
        <v>13</v>
      </c>
      <c r="AM22" s="11">
        <f t="shared" si="16"/>
        <v>13</v>
      </c>
      <c r="AN22" s="11">
        <f t="shared" si="16"/>
        <v>13</v>
      </c>
      <c r="AO22" s="11">
        <f t="shared" si="16"/>
        <v>0</v>
      </c>
      <c r="AP22" s="11">
        <f t="shared" si="16"/>
        <v>0</v>
      </c>
      <c r="AQ22" s="11">
        <f t="shared" si="16"/>
        <v>0</v>
      </c>
      <c r="AR22" s="11">
        <f t="shared" si="16"/>
        <v>0</v>
      </c>
      <c r="AS22" s="11">
        <f t="shared" si="16"/>
        <v>0</v>
      </c>
      <c r="AT22" s="11">
        <f t="shared" si="16"/>
        <v>0</v>
      </c>
      <c r="AU22" s="11">
        <f t="shared" si="16"/>
        <v>0</v>
      </c>
      <c r="AV22" s="11" t="s">
        <v>116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36">
        <f t="shared" si="3"/>
        <v>336.5</v>
      </c>
    </row>
    <row r="23" spans="1:57" ht="12.75">
      <c r="A23" s="210"/>
      <c r="B23" s="183" t="s">
        <v>46</v>
      </c>
      <c r="C23" s="183" t="s">
        <v>93</v>
      </c>
      <c r="D23" s="2" t="s">
        <v>17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  <c r="L23" s="12">
        <v>5</v>
      </c>
      <c r="M23" s="12">
        <v>5</v>
      </c>
      <c r="N23" s="12">
        <v>5</v>
      </c>
      <c r="O23" s="12">
        <v>5</v>
      </c>
      <c r="P23" s="44" t="s">
        <v>117</v>
      </c>
      <c r="Q23" s="44" t="s">
        <v>117</v>
      </c>
      <c r="R23" s="44" t="s">
        <v>117</v>
      </c>
      <c r="S23" s="44" t="s">
        <v>117</v>
      </c>
      <c r="T23" s="44" t="s">
        <v>117</v>
      </c>
      <c r="U23" s="30" t="s">
        <v>116</v>
      </c>
      <c r="V23" s="32">
        <v>0</v>
      </c>
      <c r="W23" s="32">
        <v>0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4" t="s">
        <v>117</v>
      </c>
      <c r="AP23" s="44" t="s">
        <v>117</v>
      </c>
      <c r="AQ23" s="44" t="s">
        <v>117</v>
      </c>
      <c r="AR23" s="44" t="s">
        <v>117</v>
      </c>
      <c r="AS23" s="44" t="s">
        <v>117</v>
      </c>
      <c r="AT23" s="44" t="s">
        <v>117</v>
      </c>
      <c r="AU23" s="44" t="s">
        <v>117</v>
      </c>
      <c r="AV23" s="34" t="s">
        <v>116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246">
        <f t="shared" si="3"/>
        <v>55</v>
      </c>
    </row>
    <row r="24" spans="1:57" ht="12.75">
      <c r="A24" s="210"/>
      <c r="B24" s="183"/>
      <c r="C24" s="183"/>
      <c r="D24" s="2" t="s">
        <v>18</v>
      </c>
      <c r="E24" s="12">
        <v>2.5</v>
      </c>
      <c r="F24" s="12">
        <v>2.5</v>
      </c>
      <c r="G24" s="12">
        <v>2.5</v>
      </c>
      <c r="H24" s="12">
        <v>2.5</v>
      </c>
      <c r="I24" s="12">
        <v>2.5</v>
      </c>
      <c r="J24" s="12">
        <v>2.5</v>
      </c>
      <c r="K24" s="12">
        <v>2.5</v>
      </c>
      <c r="L24" s="12">
        <v>2.5</v>
      </c>
      <c r="M24" s="12">
        <v>2.5</v>
      </c>
      <c r="N24" s="12">
        <v>2.5</v>
      </c>
      <c r="O24" s="12">
        <v>2.5</v>
      </c>
      <c r="P24" s="44" t="s">
        <v>117</v>
      </c>
      <c r="Q24" s="44" t="s">
        <v>117</v>
      </c>
      <c r="R24" s="44" t="s">
        <v>117</v>
      </c>
      <c r="S24" s="44" t="s">
        <v>117</v>
      </c>
      <c r="T24" s="44" t="s">
        <v>117</v>
      </c>
      <c r="U24" s="30" t="s">
        <v>116</v>
      </c>
      <c r="V24" s="32">
        <v>0</v>
      </c>
      <c r="W24" s="32">
        <v>0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4" t="s">
        <v>117</v>
      </c>
      <c r="AP24" s="44" t="s">
        <v>117</v>
      </c>
      <c r="AQ24" s="44" t="s">
        <v>117</v>
      </c>
      <c r="AR24" s="44" t="s">
        <v>117</v>
      </c>
      <c r="AS24" s="44" t="s">
        <v>117</v>
      </c>
      <c r="AT24" s="44" t="s">
        <v>117</v>
      </c>
      <c r="AU24" s="44" t="s">
        <v>117</v>
      </c>
      <c r="AV24" s="34" t="s">
        <v>116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39">
        <f t="shared" si="3"/>
        <v>27.5</v>
      </c>
    </row>
    <row r="25" spans="1:57" ht="12.75">
      <c r="A25" s="210"/>
      <c r="B25" s="183" t="s">
        <v>94</v>
      </c>
      <c r="C25" s="183" t="s">
        <v>95</v>
      </c>
      <c r="D25" s="2" t="s">
        <v>17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  <c r="L25" s="40">
        <v>3</v>
      </c>
      <c r="M25" s="40">
        <v>3</v>
      </c>
      <c r="N25" s="40">
        <v>3</v>
      </c>
      <c r="O25" s="40">
        <v>3</v>
      </c>
      <c r="P25" s="44" t="s">
        <v>117</v>
      </c>
      <c r="Q25" s="44" t="s">
        <v>117</v>
      </c>
      <c r="R25" s="44" t="s">
        <v>117</v>
      </c>
      <c r="S25" s="44" t="s">
        <v>117</v>
      </c>
      <c r="T25" s="44" t="s">
        <v>117</v>
      </c>
      <c r="U25" s="30" t="s">
        <v>116</v>
      </c>
      <c r="V25" s="32">
        <v>0</v>
      </c>
      <c r="W25" s="32">
        <v>0</v>
      </c>
      <c r="X25" s="31">
        <v>6</v>
      </c>
      <c r="Y25" s="31">
        <v>6</v>
      </c>
      <c r="Z25" s="31">
        <v>6</v>
      </c>
      <c r="AA25" s="31">
        <v>6</v>
      </c>
      <c r="AB25" s="31">
        <v>6</v>
      </c>
      <c r="AC25" s="31">
        <v>6</v>
      </c>
      <c r="AD25" s="31">
        <v>6</v>
      </c>
      <c r="AE25" s="31">
        <v>6</v>
      </c>
      <c r="AF25" s="31">
        <v>6</v>
      </c>
      <c r="AG25" s="31">
        <v>6</v>
      </c>
      <c r="AH25" s="31">
        <v>6</v>
      </c>
      <c r="AI25" s="31">
        <v>6</v>
      </c>
      <c r="AJ25" s="31">
        <v>6</v>
      </c>
      <c r="AK25" s="31">
        <v>6</v>
      </c>
      <c r="AL25" s="31">
        <v>6</v>
      </c>
      <c r="AM25" s="31">
        <v>6</v>
      </c>
      <c r="AN25" s="31">
        <v>6</v>
      </c>
      <c r="AO25" s="44" t="s">
        <v>117</v>
      </c>
      <c r="AP25" s="44" t="s">
        <v>117</v>
      </c>
      <c r="AQ25" s="44" t="s">
        <v>117</v>
      </c>
      <c r="AR25" s="44" t="s">
        <v>117</v>
      </c>
      <c r="AS25" s="44" t="s">
        <v>117</v>
      </c>
      <c r="AT25" s="44" t="s">
        <v>117</v>
      </c>
      <c r="AU25" s="44" t="s">
        <v>117</v>
      </c>
      <c r="AV25" s="34" t="s">
        <v>116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246">
        <f t="shared" si="3"/>
        <v>135</v>
      </c>
    </row>
    <row r="26" spans="1:57" ht="12.75">
      <c r="A26" s="210"/>
      <c r="B26" s="183"/>
      <c r="C26" s="183"/>
      <c r="D26" s="2" t="s">
        <v>18</v>
      </c>
      <c r="E26" s="40">
        <v>1.5</v>
      </c>
      <c r="F26" s="40">
        <v>1.5</v>
      </c>
      <c r="G26" s="40">
        <v>1.5</v>
      </c>
      <c r="H26" s="40">
        <v>1.5</v>
      </c>
      <c r="I26" s="40">
        <v>1.5</v>
      </c>
      <c r="J26" s="40">
        <v>1.5</v>
      </c>
      <c r="K26" s="40">
        <v>1.5</v>
      </c>
      <c r="L26" s="40">
        <v>1.5</v>
      </c>
      <c r="M26" s="40">
        <v>1.5</v>
      </c>
      <c r="N26" s="40">
        <v>1.5</v>
      </c>
      <c r="O26" s="40">
        <v>1.5</v>
      </c>
      <c r="P26" s="44" t="s">
        <v>117</v>
      </c>
      <c r="Q26" s="44" t="s">
        <v>117</v>
      </c>
      <c r="R26" s="44" t="s">
        <v>117</v>
      </c>
      <c r="S26" s="44" t="s">
        <v>117</v>
      </c>
      <c r="T26" s="44" t="s">
        <v>117</v>
      </c>
      <c r="U26" s="30" t="s">
        <v>116</v>
      </c>
      <c r="V26" s="32">
        <v>0</v>
      </c>
      <c r="W26" s="32">
        <v>0</v>
      </c>
      <c r="X26" s="31">
        <v>3</v>
      </c>
      <c r="Y26" s="31">
        <v>3</v>
      </c>
      <c r="Z26" s="31">
        <v>3</v>
      </c>
      <c r="AA26" s="31">
        <v>3</v>
      </c>
      <c r="AB26" s="31">
        <v>3</v>
      </c>
      <c r="AC26" s="31">
        <v>3</v>
      </c>
      <c r="AD26" s="31">
        <v>3</v>
      </c>
      <c r="AE26" s="31">
        <v>3</v>
      </c>
      <c r="AF26" s="31">
        <v>3</v>
      </c>
      <c r="AG26" s="31">
        <v>3</v>
      </c>
      <c r="AH26" s="31">
        <v>3</v>
      </c>
      <c r="AI26" s="31">
        <v>3</v>
      </c>
      <c r="AJ26" s="31">
        <v>3</v>
      </c>
      <c r="AK26" s="31">
        <v>3</v>
      </c>
      <c r="AL26" s="31">
        <v>3</v>
      </c>
      <c r="AM26" s="31">
        <v>3</v>
      </c>
      <c r="AN26" s="31">
        <v>3</v>
      </c>
      <c r="AO26" s="44" t="s">
        <v>117</v>
      </c>
      <c r="AP26" s="44" t="s">
        <v>117</v>
      </c>
      <c r="AQ26" s="44" t="s">
        <v>117</v>
      </c>
      <c r="AR26" s="44" t="s">
        <v>117</v>
      </c>
      <c r="AS26" s="44" t="s">
        <v>117</v>
      </c>
      <c r="AT26" s="44" t="s">
        <v>117</v>
      </c>
      <c r="AU26" s="44" t="s">
        <v>117</v>
      </c>
      <c r="AV26" s="34" t="s">
        <v>116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39">
        <f t="shared" si="3"/>
        <v>67.5</v>
      </c>
    </row>
    <row r="27" spans="1:57" ht="12.75">
      <c r="A27" s="210"/>
      <c r="B27" s="183" t="s">
        <v>96</v>
      </c>
      <c r="C27" s="195" t="s">
        <v>97</v>
      </c>
      <c r="D27" s="2" t="s">
        <v>17</v>
      </c>
      <c r="E27" s="12">
        <v>5</v>
      </c>
      <c r="F27" s="12">
        <v>5</v>
      </c>
      <c r="G27" s="12">
        <v>5</v>
      </c>
      <c r="H27" s="12">
        <v>5</v>
      </c>
      <c r="I27" s="12">
        <v>5</v>
      </c>
      <c r="J27" s="12">
        <v>5</v>
      </c>
      <c r="K27" s="12">
        <v>5</v>
      </c>
      <c r="L27" s="12">
        <v>5</v>
      </c>
      <c r="M27" s="12">
        <v>5</v>
      </c>
      <c r="N27" s="12">
        <v>5</v>
      </c>
      <c r="O27" s="12">
        <v>5</v>
      </c>
      <c r="P27" s="44" t="s">
        <v>117</v>
      </c>
      <c r="Q27" s="44" t="s">
        <v>117</v>
      </c>
      <c r="R27" s="44" t="s">
        <v>117</v>
      </c>
      <c r="S27" s="44" t="s">
        <v>117</v>
      </c>
      <c r="T27" s="44" t="s">
        <v>117</v>
      </c>
      <c r="U27" s="30" t="s">
        <v>116</v>
      </c>
      <c r="V27" s="32">
        <v>0</v>
      </c>
      <c r="W27" s="32">
        <v>0</v>
      </c>
      <c r="X27" s="31">
        <v>4</v>
      </c>
      <c r="Y27" s="31">
        <v>4</v>
      </c>
      <c r="Z27" s="31">
        <v>4</v>
      </c>
      <c r="AA27" s="31">
        <v>4</v>
      </c>
      <c r="AB27" s="31">
        <v>4</v>
      </c>
      <c r="AC27" s="31">
        <v>4</v>
      </c>
      <c r="AD27" s="31">
        <v>4</v>
      </c>
      <c r="AE27" s="31">
        <v>4</v>
      </c>
      <c r="AF27" s="31">
        <v>4</v>
      </c>
      <c r="AG27" s="31">
        <v>4</v>
      </c>
      <c r="AH27" s="31">
        <v>4</v>
      </c>
      <c r="AI27" s="31">
        <v>4</v>
      </c>
      <c r="AJ27" s="31">
        <v>4</v>
      </c>
      <c r="AK27" s="31">
        <v>4</v>
      </c>
      <c r="AL27" s="31">
        <v>4</v>
      </c>
      <c r="AM27" s="31">
        <v>4</v>
      </c>
      <c r="AN27" s="31">
        <v>4</v>
      </c>
      <c r="AO27" s="44" t="s">
        <v>117</v>
      </c>
      <c r="AP27" s="44" t="s">
        <v>117</v>
      </c>
      <c r="AQ27" s="44" t="s">
        <v>117</v>
      </c>
      <c r="AR27" s="44" t="s">
        <v>117</v>
      </c>
      <c r="AS27" s="44" t="s">
        <v>117</v>
      </c>
      <c r="AT27" s="44" t="s">
        <v>117</v>
      </c>
      <c r="AU27" s="44" t="s">
        <v>117</v>
      </c>
      <c r="AV27" s="34" t="s">
        <v>116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246">
        <f t="shared" si="3"/>
        <v>123</v>
      </c>
    </row>
    <row r="28" spans="1:57" ht="12.75">
      <c r="A28" s="210"/>
      <c r="B28" s="183"/>
      <c r="C28" s="196"/>
      <c r="D28" s="2" t="s">
        <v>18</v>
      </c>
      <c r="E28" s="12">
        <v>2.5</v>
      </c>
      <c r="F28" s="12">
        <v>2.5</v>
      </c>
      <c r="G28" s="12">
        <v>2.5</v>
      </c>
      <c r="H28" s="12">
        <v>2.5</v>
      </c>
      <c r="I28" s="12">
        <v>2.5</v>
      </c>
      <c r="J28" s="12">
        <v>2.5</v>
      </c>
      <c r="K28" s="12">
        <v>2.5</v>
      </c>
      <c r="L28" s="12">
        <v>2.5</v>
      </c>
      <c r="M28" s="12">
        <v>2.5</v>
      </c>
      <c r="N28" s="12">
        <v>2.5</v>
      </c>
      <c r="O28" s="12">
        <v>2.5</v>
      </c>
      <c r="P28" s="44" t="s">
        <v>117</v>
      </c>
      <c r="Q28" s="44" t="s">
        <v>117</v>
      </c>
      <c r="R28" s="44" t="s">
        <v>117</v>
      </c>
      <c r="S28" s="44" t="s">
        <v>117</v>
      </c>
      <c r="T28" s="44" t="s">
        <v>117</v>
      </c>
      <c r="U28" s="30" t="s">
        <v>116</v>
      </c>
      <c r="V28" s="32">
        <v>0</v>
      </c>
      <c r="W28" s="32">
        <v>0</v>
      </c>
      <c r="X28" s="31">
        <v>2</v>
      </c>
      <c r="Y28" s="31">
        <v>2</v>
      </c>
      <c r="Z28" s="31">
        <v>2</v>
      </c>
      <c r="AA28" s="31">
        <v>2</v>
      </c>
      <c r="AB28" s="31">
        <v>2</v>
      </c>
      <c r="AC28" s="31">
        <v>2</v>
      </c>
      <c r="AD28" s="31">
        <v>2</v>
      </c>
      <c r="AE28" s="31">
        <v>2</v>
      </c>
      <c r="AF28" s="31">
        <v>2</v>
      </c>
      <c r="AG28" s="31">
        <v>2</v>
      </c>
      <c r="AH28" s="31">
        <v>2</v>
      </c>
      <c r="AI28" s="31">
        <v>2</v>
      </c>
      <c r="AJ28" s="31">
        <v>2</v>
      </c>
      <c r="AK28" s="31">
        <v>2</v>
      </c>
      <c r="AL28" s="31">
        <v>2</v>
      </c>
      <c r="AM28" s="31">
        <v>2</v>
      </c>
      <c r="AN28" s="31">
        <v>2</v>
      </c>
      <c r="AO28" s="44" t="s">
        <v>117</v>
      </c>
      <c r="AP28" s="44" t="s">
        <v>117</v>
      </c>
      <c r="AQ28" s="44" t="s">
        <v>117</v>
      </c>
      <c r="AR28" s="44" t="s">
        <v>117</v>
      </c>
      <c r="AS28" s="44" t="s">
        <v>117</v>
      </c>
      <c r="AT28" s="44" t="s">
        <v>117</v>
      </c>
      <c r="AU28" s="44" t="s">
        <v>117</v>
      </c>
      <c r="AV28" s="34" t="s">
        <v>116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39">
        <f t="shared" si="3"/>
        <v>61.5</v>
      </c>
    </row>
    <row r="29" spans="1:57" ht="16.5" customHeight="1">
      <c r="A29" s="210"/>
      <c r="B29" s="183" t="s">
        <v>98</v>
      </c>
      <c r="C29" s="183" t="s">
        <v>99</v>
      </c>
      <c r="D29" s="2" t="s">
        <v>17</v>
      </c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44" t="s">
        <v>117</v>
      </c>
      <c r="Q29" s="44" t="s">
        <v>117</v>
      </c>
      <c r="R29" s="44" t="s">
        <v>117</v>
      </c>
      <c r="S29" s="44" t="s">
        <v>117</v>
      </c>
      <c r="T29" s="44" t="s">
        <v>117</v>
      </c>
      <c r="U29" s="30" t="s">
        <v>116</v>
      </c>
      <c r="V29" s="32">
        <v>0</v>
      </c>
      <c r="W29" s="32">
        <v>0</v>
      </c>
      <c r="X29" s="31">
        <v>5</v>
      </c>
      <c r="Y29" s="31">
        <v>5</v>
      </c>
      <c r="Z29" s="31">
        <v>5</v>
      </c>
      <c r="AA29" s="31">
        <v>5</v>
      </c>
      <c r="AB29" s="31">
        <v>5</v>
      </c>
      <c r="AC29" s="31">
        <v>5</v>
      </c>
      <c r="AD29" s="31">
        <v>5</v>
      </c>
      <c r="AE29" s="31">
        <v>5</v>
      </c>
      <c r="AF29" s="31">
        <v>5</v>
      </c>
      <c r="AG29" s="31">
        <v>5</v>
      </c>
      <c r="AH29" s="31">
        <v>5</v>
      </c>
      <c r="AI29" s="31">
        <v>5</v>
      </c>
      <c r="AJ29" s="31">
        <v>5</v>
      </c>
      <c r="AK29" s="31">
        <v>5</v>
      </c>
      <c r="AL29" s="31">
        <v>5</v>
      </c>
      <c r="AM29" s="31">
        <v>5</v>
      </c>
      <c r="AN29" s="31">
        <v>5</v>
      </c>
      <c r="AO29" s="44" t="s">
        <v>117</v>
      </c>
      <c r="AP29" s="44" t="s">
        <v>117</v>
      </c>
      <c r="AQ29" s="44" t="s">
        <v>117</v>
      </c>
      <c r="AR29" s="44" t="s">
        <v>117</v>
      </c>
      <c r="AS29" s="44" t="s">
        <v>117</v>
      </c>
      <c r="AT29" s="44" t="s">
        <v>117</v>
      </c>
      <c r="AU29" s="44" t="s">
        <v>117</v>
      </c>
      <c r="AV29" s="34" t="s">
        <v>116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246">
        <f t="shared" si="3"/>
        <v>129</v>
      </c>
    </row>
    <row r="30" spans="1:57" ht="12" customHeight="1">
      <c r="A30" s="210"/>
      <c r="B30" s="183"/>
      <c r="C30" s="183"/>
      <c r="D30" s="2" t="s">
        <v>18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44" t="s">
        <v>117</v>
      </c>
      <c r="Q30" s="44" t="s">
        <v>117</v>
      </c>
      <c r="R30" s="44" t="s">
        <v>117</v>
      </c>
      <c r="S30" s="44" t="s">
        <v>117</v>
      </c>
      <c r="T30" s="44" t="s">
        <v>117</v>
      </c>
      <c r="U30" s="30" t="s">
        <v>116</v>
      </c>
      <c r="V30" s="32">
        <v>0</v>
      </c>
      <c r="W30" s="32">
        <v>0</v>
      </c>
      <c r="X30" s="31">
        <v>2.5</v>
      </c>
      <c r="Y30" s="31">
        <v>2.5</v>
      </c>
      <c r="Z30" s="31">
        <v>2.5</v>
      </c>
      <c r="AA30" s="31">
        <v>2.5</v>
      </c>
      <c r="AB30" s="31">
        <v>2.5</v>
      </c>
      <c r="AC30" s="31">
        <v>2.5</v>
      </c>
      <c r="AD30" s="31">
        <v>2.5</v>
      </c>
      <c r="AE30" s="31">
        <v>2.5</v>
      </c>
      <c r="AF30" s="31">
        <v>2.5</v>
      </c>
      <c r="AG30" s="31">
        <v>2.5</v>
      </c>
      <c r="AH30" s="31">
        <v>2.5</v>
      </c>
      <c r="AI30" s="31">
        <v>2.5</v>
      </c>
      <c r="AJ30" s="31">
        <v>2.5</v>
      </c>
      <c r="AK30" s="31">
        <v>2.5</v>
      </c>
      <c r="AL30" s="31">
        <v>2.5</v>
      </c>
      <c r="AM30" s="31">
        <v>2.5</v>
      </c>
      <c r="AN30" s="31">
        <v>2.5</v>
      </c>
      <c r="AO30" s="44" t="s">
        <v>117</v>
      </c>
      <c r="AP30" s="44" t="s">
        <v>117</v>
      </c>
      <c r="AQ30" s="44" t="s">
        <v>117</v>
      </c>
      <c r="AR30" s="44" t="s">
        <v>117</v>
      </c>
      <c r="AS30" s="44" t="s">
        <v>117</v>
      </c>
      <c r="AT30" s="44" t="s">
        <v>117</v>
      </c>
      <c r="AU30" s="44" t="s">
        <v>117</v>
      </c>
      <c r="AV30" s="34" t="s">
        <v>116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39">
        <f t="shared" si="3"/>
        <v>64.5</v>
      </c>
    </row>
    <row r="31" spans="1:57" ht="12.75">
      <c r="A31" s="210"/>
      <c r="B31" s="183" t="s">
        <v>100</v>
      </c>
      <c r="C31" s="183" t="s">
        <v>101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4" t="s">
        <v>117</v>
      </c>
      <c r="Q31" s="44" t="s">
        <v>117</v>
      </c>
      <c r="R31" s="44" t="s">
        <v>117</v>
      </c>
      <c r="S31" s="44" t="s">
        <v>117</v>
      </c>
      <c r="T31" s="44" t="s">
        <v>117</v>
      </c>
      <c r="U31" s="30" t="s">
        <v>116</v>
      </c>
      <c r="V31" s="32">
        <v>0</v>
      </c>
      <c r="W31" s="32">
        <v>0</v>
      </c>
      <c r="X31" s="31">
        <v>5</v>
      </c>
      <c r="Y31" s="31">
        <v>5</v>
      </c>
      <c r="Z31" s="31">
        <v>5</v>
      </c>
      <c r="AA31" s="31">
        <v>5</v>
      </c>
      <c r="AB31" s="31">
        <v>5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5</v>
      </c>
      <c r="AL31" s="31">
        <v>5</v>
      </c>
      <c r="AM31" s="31">
        <v>5</v>
      </c>
      <c r="AN31" s="31">
        <v>5</v>
      </c>
      <c r="AO31" s="44" t="s">
        <v>117</v>
      </c>
      <c r="AP31" s="44" t="s">
        <v>117</v>
      </c>
      <c r="AQ31" s="44" t="s">
        <v>117</v>
      </c>
      <c r="AR31" s="44" t="s">
        <v>117</v>
      </c>
      <c r="AS31" s="44" t="s">
        <v>117</v>
      </c>
      <c r="AT31" s="44" t="s">
        <v>117</v>
      </c>
      <c r="AU31" s="44" t="s">
        <v>117</v>
      </c>
      <c r="AV31" s="34" t="s">
        <v>116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246">
        <f t="shared" si="3"/>
        <v>85</v>
      </c>
    </row>
    <row r="32" spans="1:57" ht="12.75">
      <c r="A32" s="210"/>
      <c r="B32" s="183"/>
      <c r="C32" s="183"/>
      <c r="D32" s="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4" t="s">
        <v>117</v>
      </c>
      <c r="Q32" s="44" t="s">
        <v>117</v>
      </c>
      <c r="R32" s="44" t="s">
        <v>117</v>
      </c>
      <c r="S32" s="44" t="s">
        <v>117</v>
      </c>
      <c r="T32" s="44" t="s">
        <v>117</v>
      </c>
      <c r="U32" s="30" t="s">
        <v>116</v>
      </c>
      <c r="V32" s="32">
        <v>0</v>
      </c>
      <c r="W32" s="32">
        <v>0</v>
      </c>
      <c r="X32" s="31">
        <v>2.5</v>
      </c>
      <c r="Y32" s="31">
        <v>2.5</v>
      </c>
      <c r="Z32" s="31">
        <v>2.5</v>
      </c>
      <c r="AA32" s="31">
        <v>2.5</v>
      </c>
      <c r="AB32" s="31">
        <v>2.5</v>
      </c>
      <c r="AC32" s="31">
        <v>2.5</v>
      </c>
      <c r="AD32" s="31">
        <v>2.5</v>
      </c>
      <c r="AE32" s="31">
        <v>2.5</v>
      </c>
      <c r="AF32" s="31">
        <v>2.5</v>
      </c>
      <c r="AG32" s="31">
        <v>2.5</v>
      </c>
      <c r="AH32" s="31">
        <v>2.5</v>
      </c>
      <c r="AI32" s="31">
        <v>2.5</v>
      </c>
      <c r="AJ32" s="31">
        <v>2.5</v>
      </c>
      <c r="AK32" s="31">
        <v>2.5</v>
      </c>
      <c r="AL32" s="31">
        <v>2.5</v>
      </c>
      <c r="AM32" s="31">
        <v>2.5</v>
      </c>
      <c r="AN32" s="31">
        <v>2.5</v>
      </c>
      <c r="AO32" s="44" t="s">
        <v>117</v>
      </c>
      <c r="AP32" s="44" t="s">
        <v>117</v>
      </c>
      <c r="AQ32" s="44" t="s">
        <v>117</v>
      </c>
      <c r="AR32" s="44" t="s">
        <v>117</v>
      </c>
      <c r="AS32" s="44" t="s">
        <v>117</v>
      </c>
      <c r="AT32" s="44" t="s">
        <v>117</v>
      </c>
      <c r="AU32" s="44" t="s">
        <v>117</v>
      </c>
      <c r="AV32" s="34" t="s">
        <v>116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39">
        <f t="shared" si="3"/>
        <v>42.5</v>
      </c>
    </row>
    <row r="33" spans="1:57" ht="12.75">
      <c r="A33" s="210"/>
      <c r="B33" s="183" t="s">
        <v>102</v>
      </c>
      <c r="C33" s="183" t="s">
        <v>143</v>
      </c>
      <c r="D33" s="2" t="s">
        <v>17</v>
      </c>
      <c r="E33" s="12">
        <v>4</v>
      </c>
      <c r="F33" s="12">
        <v>4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4</v>
      </c>
      <c r="M33" s="12">
        <v>4</v>
      </c>
      <c r="N33" s="12">
        <v>4</v>
      </c>
      <c r="O33" s="12">
        <v>4</v>
      </c>
      <c r="P33" s="44" t="s">
        <v>117</v>
      </c>
      <c r="Q33" s="44" t="s">
        <v>117</v>
      </c>
      <c r="R33" s="44" t="s">
        <v>117</v>
      </c>
      <c r="S33" s="44" t="s">
        <v>117</v>
      </c>
      <c r="T33" s="44" t="s">
        <v>117</v>
      </c>
      <c r="U33" s="30" t="s">
        <v>116</v>
      </c>
      <c r="V33" s="32">
        <v>0</v>
      </c>
      <c r="W33" s="32">
        <v>0</v>
      </c>
      <c r="X33" s="31">
        <v>6</v>
      </c>
      <c r="Y33" s="31">
        <v>6</v>
      </c>
      <c r="Z33" s="31">
        <v>6</v>
      </c>
      <c r="AA33" s="31">
        <v>6</v>
      </c>
      <c r="AB33" s="31">
        <v>6</v>
      </c>
      <c r="AC33" s="31">
        <v>6</v>
      </c>
      <c r="AD33" s="31">
        <v>6</v>
      </c>
      <c r="AE33" s="31">
        <v>6</v>
      </c>
      <c r="AF33" s="31">
        <v>6</v>
      </c>
      <c r="AG33" s="31">
        <v>6</v>
      </c>
      <c r="AH33" s="31">
        <v>6</v>
      </c>
      <c r="AI33" s="31">
        <v>6</v>
      </c>
      <c r="AJ33" s="31">
        <v>6</v>
      </c>
      <c r="AK33" s="31">
        <v>6</v>
      </c>
      <c r="AL33" s="31">
        <v>6</v>
      </c>
      <c r="AM33" s="31">
        <v>6</v>
      </c>
      <c r="AN33" s="31">
        <v>6</v>
      </c>
      <c r="AO33" s="44" t="s">
        <v>117</v>
      </c>
      <c r="AP33" s="44" t="s">
        <v>117</v>
      </c>
      <c r="AQ33" s="44" t="s">
        <v>117</v>
      </c>
      <c r="AR33" s="44" t="s">
        <v>117</v>
      </c>
      <c r="AS33" s="44" t="s">
        <v>117</v>
      </c>
      <c r="AT33" s="44" t="s">
        <v>117</v>
      </c>
      <c r="AU33" s="44" t="s">
        <v>117</v>
      </c>
      <c r="AV33" s="34" t="s">
        <v>116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246">
        <f t="shared" si="3"/>
        <v>146</v>
      </c>
    </row>
    <row r="34" spans="1:57" ht="12.75">
      <c r="A34" s="210"/>
      <c r="B34" s="183"/>
      <c r="C34" s="183"/>
      <c r="D34" s="2" t="s">
        <v>18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44" t="s">
        <v>117</v>
      </c>
      <c r="Q34" s="44" t="s">
        <v>117</v>
      </c>
      <c r="R34" s="44" t="s">
        <v>117</v>
      </c>
      <c r="S34" s="44" t="s">
        <v>117</v>
      </c>
      <c r="T34" s="44" t="s">
        <v>117</v>
      </c>
      <c r="U34" s="30" t="s">
        <v>116</v>
      </c>
      <c r="V34" s="32">
        <v>0</v>
      </c>
      <c r="W34" s="32">
        <v>0</v>
      </c>
      <c r="X34" s="31">
        <v>3</v>
      </c>
      <c r="Y34" s="31">
        <v>3</v>
      </c>
      <c r="Z34" s="31">
        <v>3</v>
      </c>
      <c r="AA34" s="31">
        <v>3</v>
      </c>
      <c r="AB34" s="31">
        <v>3</v>
      </c>
      <c r="AC34" s="31">
        <v>3</v>
      </c>
      <c r="AD34" s="31">
        <v>3</v>
      </c>
      <c r="AE34" s="31">
        <v>3</v>
      </c>
      <c r="AF34" s="31">
        <v>3</v>
      </c>
      <c r="AG34" s="31">
        <v>3</v>
      </c>
      <c r="AH34" s="31">
        <v>3</v>
      </c>
      <c r="AI34" s="31">
        <v>3</v>
      </c>
      <c r="AJ34" s="31">
        <v>3</v>
      </c>
      <c r="AK34" s="31">
        <v>3</v>
      </c>
      <c r="AL34" s="31">
        <v>3</v>
      </c>
      <c r="AM34" s="31">
        <v>3</v>
      </c>
      <c r="AN34" s="31">
        <v>3</v>
      </c>
      <c r="AO34" s="44" t="s">
        <v>117</v>
      </c>
      <c r="AP34" s="44" t="s">
        <v>117</v>
      </c>
      <c r="AQ34" s="44" t="s">
        <v>117</v>
      </c>
      <c r="AR34" s="44" t="s">
        <v>117</v>
      </c>
      <c r="AS34" s="44" t="s">
        <v>117</v>
      </c>
      <c r="AT34" s="44" t="s">
        <v>117</v>
      </c>
      <c r="AU34" s="44" t="s">
        <v>117</v>
      </c>
      <c r="AV34" s="34" t="s">
        <v>116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39">
        <f t="shared" si="3"/>
        <v>73</v>
      </c>
    </row>
    <row r="35" spans="1:57" ht="12.75">
      <c r="A35" s="210"/>
      <c r="B35" s="7" t="s">
        <v>161</v>
      </c>
      <c r="C35" s="7" t="s">
        <v>175</v>
      </c>
      <c r="D35" s="2" t="s">
        <v>17</v>
      </c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52">
        <v>36</v>
      </c>
      <c r="Q35" s="52">
        <v>36</v>
      </c>
      <c r="R35" s="44" t="s">
        <v>117</v>
      </c>
      <c r="S35" s="29" t="s">
        <v>117</v>
      </c>
      <c r="T35" s="29" t="s">
        <v>117</v>
      </c>
      <c r="U35" s="30" t="s">
        <v>116</v>
      </c>
      <c r="V35" s="32">
        <v>0</v>
      </c>
      <c r="W35" s="32">
        <v>0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2"/>
      <c r="AI35" s="12"/>
      <c r="AJ35" s="12"/>
      <c r="AK35" s="12"/>
      <c r="AL35" s="12"/>
      <c r="AM35" s="12"/>
      <c r="AN35" s="12"/>
      <c r="AO35" s="52">
        <v>36</v>
      </c>
      <c r="AP35" s="52">
        <v>36</v>
      </c>
      <c r="AQ35" s="44" t="s">
        <v>117</v>
      </c>
      <c r="AR35" s="44" t="s">
        <v>117</v>
      </c>
      <c r="AS35" s="44" t="s">
        <v>117</v>
      </c>
      <c r="AT35" s="44" t="s">
        <v>117</v>
      </c>
      <c r="AU35" s="44" t="s">
        <v>117</v>
      </c>
      <c r="AV35" s="34" t="s">
        <v>116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39">
        <f t="shared" si="3"/>
        <v>144</v>
      </c>
    </row>
    <row r="36" spans="1:57" s="10" customFormat="1" ht="11.25" customHeight="1">
      <c r="A36" s="210"/>
      <c r="B36" s="182" t="s">
        <v>47</v>
      </c>
      <c r="C36" s="166" t="s">
        <v>105</v>
      </c>
      <c r="D36" s="101" t="s">
        <v>17</v>
      </c>
      <c r="E36" s="47">
        <f>E38+E40+E41</f>
        <v>2</v>
      </c>
      <c r="F36" s="47">
        <f aca="true" t="shared" si="17" ref="F36:O36">F38+F40+F41</f>
        <v>2</v>
      </c>
      <c r="G36" s="47">
        <f t="shared" si="17"/>
        <v>2</v>
      </c>
      <c r="H36" s="47">
        <f t="shared" si="17"/>
        <v>2</v>
      </c>
      <c r="I36" s="47">
        <f t="shared" si="17"/>
        <v>2</v>
      </c>
      <c r="J36" s="47">
        <f t="shared" si="17"/>
        <v>2</v>
      </c>
      <c r="K36" s="47">
        <f t="shared" si="17"/>
        <v>2</v>
      </c>
      <c r="L36" s="47">
        <f t="shared" si="17"/>
        <v>2</v>
      </c>
      <c r="M36" s="47">
        <f t="shared" si="17"/>
        <v>2</v>
      </c>
      <c r="N36" s="47">
        <f t="shared" si="17"/>
        <v>2</v>
      </c>
      <c r="O36" s="47">
        <f t="shared" si="17"/>
        <v>2</v>
      </c>
      <c r="P36" s="47">
        <f>SUM(P40)</f>
        <v>0</v>
      </c>
      <c r="Q36" s="47">
        <f>SUM(Q40)</f>
        <v>0</v>
      </c>
      <c r="R36" s="47">
        <f>SUM(R40)</f>
        <v>36</v>
      </c>
      <c r="S36" s="47">
        <f>SUM(S40,S41)</f>
        <v>36</v>
      </c>
      <c r="T36" s="47">
        <f>SUM(T40,T41)</f>
        <v>36</v>
      </c>
      <c r="U36" s="47" t="s">
        <v>116</v>
      </c>
      <c r="V36" s="47">
        <v>0</v>
      </c>
      <c r="W36" s="47">
        <v>0</v>
      </c>
      <c r="X36" s="47">
        <f>X38+X40+X41</f>
        <v>6</v>
      </c>
      <c r="Y36" s="47">
        <f aca="true" t="shared" si="18" ref="Y36:AD37">Y38</f>
        <v>6</v>
      </c>
      <c r="Z36" s="47">
        <f t="shared" si="18"/>
        <v>6</v>
      </c>
      <c r="AA36" s="47">
        <f t="shared" si="18"/>
        <v>6</v>
      </c>
      <c r="AB36" s="47">
        <f t="shared" si="18"/>
        <v>6</v>
      </c>
      <c r="AC36" s="47">
        <f t="shared" si="18"/>
        <v>6</v>
      </c>
      <c r="AD36" s="47">
        <f aca="true" t="shared" si="19" ref="AD36:AN37">AD38</f>
        <v>6</v>
      </c>
      <c r="AE36" s="47">
        <f t="shared" si="19"/>
        <v>6</v>
      </c>
      <c r="AF36" s="47">
        <f t="shared" si="19"/>
        <v>6</v>
      </c>
      <c r="AG36" s="47">
        <f t="shared" si="19"/>
        <v>6</v>
      </c>
      <c r="AH36" s="47">
        <f t="shared" si="19"/>
        <v>6</v>
      </c>
      <c r="AI36" s="47">
        <f t="shared" si="19"/>
        <v>6</v>
      </c>
      <c r="AJ36" s="47">
        <f t="shared" si="19"/>
        <v>6</v>
      </c>
      <c r="AK36" s="47">
        <f t="shared" si="19"/>
        <v>6</v>
      </c>
      <c r="AL36" s="47">
        <f t="shared" si="19"/>
        <v>6</v>
      </c>
      <c r="AM36" s="47">
        <f t="shared" si="19"/>
        <v>6</v>
      </c>
      <c r="AN36" s="47">
        <f t="shared" si="19"/>
        <v>6</v>
      </c>
      <c r="AO36" s="47">
        <f aca="true" t="shared" si="20" ref="AO36:AU36">SUM(AO40,AO41)</f>
        <v>0</v>
      </c>
      <c r="AP36" s="47">
        <f t="shared" si="20"/>
        <v>0</v>
      </c>
      <c r="AQ36" s="47">
        <f t="shared" si="20"/>
        <v>36</v>
      </c>
      <c r="AR36" s="47">
        <f t="shared" si="20"/>
        <v>36</v>
      </c>
      <c r="AS36" s="47">
        <f t="shared" si="20"/>
        <v>36</v>
      </c>
      <c r="AT36" s="47">
        <f t="shared" si="20"/>
        <v>36</v>
      </c>
      <c r="AU36" s="47">
        <f t="shared" si="20"/>
        <v>36</v>
      </c>
      <c r="AV36" s="47" t="s">
        <v>116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f t="shared" si="3"/>
        <v>412</v>
      </c>
    </row>
    <row r="37" spans="1:57" s="10" customFormat="1" ht="21" customHeight="1">
      <c r="A37" s="210"/>
      <c r="B37" s="182"/>
      <c r="C37" s="166"/>
      <c r="D37" s="121" t="s">
        <v>18</v>
      </c>
      <c r="E37" s="47">
        <f>E39</f>
        <v>1</v>
      </c>
      <c r="F37" s="47">
        <f aca="true" t="shared" si="21" ref="F37:P37">F39</f>
        <v>1</v>
      </c>
      <c r="G37" s="47">
        <f t="shared" si="21"/>
        <v>1</v>
      </c>
      <c r="H37" s="47">
        <f t="shared" si="21"/>
        <v>1</v>
      </c>
      <c r="I37" s="47">
        <f t="shared" si="21"/>
        <v>1</v>
      </c>
      <c r="J37" s="47">
        <f t="shared" si="21"/>
        <v>1</v>
      </c>
      <c r="K37" s="47">
        <f t="shared" si="21"/>
        <v>1</v>
      </c>
      <c r="L37" s="47">
        <f t="shared" si="21"/>
        <v>1</v>
      </c>
      <c r="M37" s="47">
        <f t="shared" si="21"/>
        <v>1</v>
      </c>
      <c r="N37" s="47">
        <f t="shared" si="21"/>
        <v>1</v>
      </c>
      <c r="O37" s="47">
        <f t="shared" si="21"/>
        <v>1</v>
      </c>
      <c r="P37" s="47" t="str">
        <f t="shared" si="21"/>
        <v>п</v>
      </c>
      <c r="Q37" s="47">
        <v>0</v>
      </c>
      <c r="R37" s="47">
        <v>0</v>
      </c>
      <c r="S37" s="47">
        <v>0</v>
      </c>
      <c r="T37" s="47">
        <v>0</v>
      </c>
      <c r="U37" s="47" t="s">
        <v>116</v>
      </c>
      <c r="V37" s="47">
        <v>0</v>
      </c>
      <c r="W37" s="47">
        <v>0</v>
      </c>
      <c r="X37" s="47">
        <f>X39</f>
        <v>3</v>
      </c>
      <c r="Y37" s="47">
        <f t="shared" si="18"/>
        <v>3</v>
      </c>
      <c r="Z37" s="47">
        <f t="shared" si="18"/>
        <v>3</v>
      </c>
      <c r="AA37" s="47">
        <f t="shared" si="18"/>
        <v>3</v>
      </c>
      <c r="AB37" s="47">
        <f t="shared" si="18"/>
        <v>3</v>
      </c>
      <c r="AC37" s="47">
        <f t="shared" si="18"/>
        <v>3</v>
      </c>
      <c r="AD37" s="47">
        <f t="shared" si="18"/>
        <v>3</v>
      </c>
      <c r="AE37" s="47">
        <f t="shared" si="19"/>
        <v>3</v>
      </c>
      <c r="AF37" s="47">
        <f t="shared" si="19"/>
        <v>3</v>
      </c>
      <c r="AG37" s="47">
        <f t="shared" si="19"/>
        <v>3</v>
      </c>
      <c r="AH37" s="47">
        <f t="shared" si="19"/>
        <v>3</v>
      </c>
      <c r="AI37" s="47">
        <f t="shared" si="19"/>
        <v>3</v>
      </c>
      <c r="AJ37" s="47">
        <f t="shared" si="19"/>
        <v>3</v>
      </c>
      <c r="AK37" s="47">
        <f t="shared" si="19"/>
        <v>3</v>
      </c>
      <c r="AL37" s="47">
        <f t="shared" si="19"/>
        <v>3</v>
      </c>
      <c r="AM37" s="47">
        <f>AM39</f>
        <v>3</v>
      </c>
      <c r="AN37" s="47">
        <f>AN39</f>
        <v>3</v>
      </c>
      <c r="AO37" s="47" t="str">
        <f>AO39</f>
        <v>п</v>
      </c>
      <c r="AP37" s="47" t="s">
        <v>117</v>
      </c>
      <c r="AQ37" s="47" t="s">
        <v>117</v>
      </c>
      <c r="AR37" s="47" t="s">
        <v>117</v>
      </c>
      <c r="AS37" s="47" t="s">
        <v>117</v>
      </c>
      <c r="AT37" s="47" t="s">
        <v>117</v>
      </c>
      <c r="AU37" s="47" t="s">
        <v>117</v>
      </c>
      <c r="AV37" s="47" t="s">
        <v>116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f t="shared" si="3"/>
        <v>62</v>
      </c>
    </row>
    <row r="38" spans="1:57" ht="12.75">
      <c r="A38" s="210"/>
      <c r="B38" s="183" t="s">
        <v>48</v>
      </c>
      <c r="C38" s="134" t="s">
        <v>105</v>
      </c>
      <c r="D38" s="2" t="s">
        <v>17</v>
      </c>
      <c r="E38" s="12">
        <v>2</v>
      </c>
      <c r="F38" s="12">
        <v>2</v>
      </c>
      <c r="G38" s="12">
        <v>2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44" t="s">
        <v>117</v>
      </c>
      <c r="Q38" s="44" t="s">
        <v>117</v>
      </c>
      <c r="R38" s="44" t="s">
        <v>117</v>
      </c>
      <c r="S38" s="44" t="s">
        <v>117</v>
      </c>
      <c r="T38" s="44" t="s">
        <v>117</v>
      </c>
      <c r="U38" s="30" t="s">
        <v>116</v>
      </c>
      <c r="V38" s="32">
        <v>0</v>
      </c>
      <c r="W38" s="32">
        <v>0</v>
      </c>
      <c r="X38" s="31">
        <v>6</v>
      </c>
      <c r="Y38" s="31">
        <v>6</v>
      </c>
      <c r="Z38" s="31">
        <v>6</v>
      </c>
      <c r="AA38" s="31">
        <v>6</v>
      </c>
      <c r="AB38" s="31">
        <v>6</v>
      </c>
      <c r="AC38" s="31">
        <v>6</v>
      </c>
      <c r="AD38" s="31">
        <v>6</v>
      </c>
      <c r="AE38" s="31">
        <v>6</v>
      </c>
      <c r="AF38" s="31">
        <v>6</v>
      </c>
      <c r="AG38" s="31">
        <v>6</v>
      </c>
      <c r="AH38" s="31">
        <v>6</v>
      </c>
      <c r="AI38" s="31">
        <v>6</v>
      </c>
      <c r="AJ38" s="31">
        <v>6</v>
      </c>
      <c r="AK38" s="31">
        <v>6</v>
      </c>
      <c r="AL38" s="31">
        <v>6</v>
      </c>
      <c r="AM38" s="31">
        <v>6</v>
      </c>
      <c r="AN38" s="31">
        <v>6</v>
      </c>
      <c r="AO38" s="44" t="s">
        <v>117</v>
      </c>
      <c r="AP38" s="44" t="s">
        <v>117</v>
      </c>
      <c r="AQ38" s="44" t="s">
        <v>117</v>
      </c>
      <c r="AR38" s="44" t="s">
        <v>117</v>
      </c>
      <c r="AS38" s="44" t="s">
        <v>117</v>
      </c>
      <c r="AT38" s="44" t="s">
        <v>117</v>
      </c>
      <c r="AU38" s="44" t="s">
        <v>117</v>
      </c>
      <c r="AV38" s="34" t="s">
        <v>116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246">
        <f t="shared" si="3"/>
        <v>124</v>
      </c>
    </row>
    <row r="39" spans="1:57" ht="12.75">
      <c r="A39" s="210"/>
      <c r="B39" s="183"/>
      <c r="C39" s="134"/>
      <c r="D39" s="2" t="s">
        <v>18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44" t="s">
        <v>117</v>
      </c>
      <c r="Q39" s="44" t="s">
        <v>117</v>
      </c>
      <c r="R39" s="44" t="s">
        <v>117</v>
      </c>
      <c r="S39" s="44" t="s">
        <v>117</v>
      </c>
      <c r="T39" s="44" t="s">
        <v>117</v>
      </c>
      <c r="U39" s="30" t="s">
        <v>116</v>
      </c>
      <c r="V39" s="32">
        <v>0</v>
      </c>
      <c r="W39" s="32">
        <v>0</v>
      </c>
      <c r="X39" s="31">
        <v>3</v>
      </c>
      <c r="Y39" s="31">
        <v>3</v>
      </c>
      <c r="Z39" s="31">
        <v>3</v>
      </c>
      <c r="AA39" s="31">
        <v>3</v>
      </c>
      <c r="AB39" s="31">
        <v>3</v>
      </c>
      <c r="AC39" s="31">
        <v>3</v>
      </c>
      <c r="AD39" s="31">
        <v>3</v>
      </c>
      <c r="AE39" s="31">
        <v>3</v>
      </c>
      <c r="AF39" s="31">
        <v>3</v>
      </c>
      <c r="AG39" s="31">
        <v>3</v>
      </c>
      <c r="AH39" s="31">
        <v>3</v>
      </c>
      <c r="AI39" s="31">
        <v>3</v>
      </c>
      <c r="AJ39" s="31">
        <v>3</v>
      </c>
      <c r="AK39" s="31">
        <v>3</v>
      </c>
      <c r="AL39" s="31">
        <v>3</v>
      </c>
      <c r="AM39" s="31">
        <v>3</v>
      </c>
      <c r="AN39" s="31">
        <v>3</v>
      </c>
      <c r="AO39" s="44" t="s">
        <v>117</v>
      </c>
      <c r="AP39" s="44" t="s">
        <v>117</v>
      </c>
      <c r="AQ39" s="44" t="s">
        <v>117</v>
      </c>
      <c r="AR39" s="44" t="s">
        <v>117</v>
      </c>
      <c r="AS39" s="44" t="s">
        <v>117</v>
      </c>
      <c r="AT39" s="44" t="s">
        <v>117</v>
      </c>
      <c r="AU39" s="44" t="s">
        <v>117</v>
      </c>
      <c r="AV39" s="34" t="s">
        <v>116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39">
        <f t="shared" si="3"/>
        <v>62</v>
      </c>
    </row>
    <row r="40" spans="1:57" ht="12.75">
      <c r="A40" s="210"/>
      <c r="B40" s="7" t="s">
        <v>124</v>
      </c>
      <c r="C40" s="7" t="s">
        <v>176</v>
      </c>
      <c r="D40" s="2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44" t="s">
        <v>117</v>
      </c>
      <c r="Q40" s="44" t="s">
        <v>117</v>
      </c>
      <c r="R40" s="52">
        <v>36</v>
      </c>
      <c r="S40" s="29" t="s">
        <v>117</v>
      </c>
      <c r="T40" s="29" t="s">
        <v>117</v>
      </c>
      <c r="U40" s="30" t="s">
        <v>116</v>
      </c>
      <c r="V40" s="32">
        <v>0</v>
      </c>
      <c r="W40" s="32">
        <v>0</v>
      </c>
      <c r="X40" s="31"/>
      <c r="Y40" s="31"/>
      <c r="Z40" s="31"/>
      <c r="AA40" s="31"/>
      <c r="AB40" s="31"/>
      <c r="AC40" s="31"/>
      <c r="AD40" s="31"/>
      <c r="AE40" s="31"/>
      <c r="AF40" s="31"/>
      <c r="AG40" s="13"/>
      <c r="AH40" s="12"/>
      <c r="AI40" s="12"/>
      <c r="AJ40" s="12"/>
      <c r="AK40" s="12"/>
      <c r="AL40" s="12"/>
      <c r="AM40" s="12"/>
      <c r="AN40" s="12"/>
      <c r="AO40" s="44" t="s">
        <v>117</v>
      </c>
      <c r="AP40" s="44" t="s">
        <v>117</v>
      </c>
      <c r="AQ40" s="52">
        <v>36</v>
      </c>
      <c r="AR40" s="44" t="s">
        <v>117</v>
      </c>
      <c r="AS40" s="44" t="s">
        <v>117</v>
      </c>
      <c r="AT40" s="44" t="s">
        <v>117</v>
      </c>
      <c r="AU40" s="44" t="s">
        <v>117</v>
      </c>
      <c r="AV40" s="34" t="s">
        <v>116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39">
        <f t="shared" si="3"/>
        <v>72</v>
      </c>
    </row>
    <row r="41" spans="1:57" ht="12.75">
      <c r="A41" s="210"/>
      <c r="B41" s="7" t="s">
        <v>125</v>
      </c>
      <c r="C41" s="7" t="s">
        <v>175</v>
      </c>
      <c r="D41" s="2" t="s">
        <v>17</v>
      </c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44" t="s">
        <v>117</v>
      </c>
      <c r="Q41" s="44" t="s">
        <v>117</v>
      </c>
      <c r="R41" s="44" t="s">
        <v>117</v>
      </c>
      <c r="S41" s="51">
        <v>36</v>
      </c>
      <c r="T41" s="51">
        <v>36</v>
      </c>
      <c r="U41" s="30" t="s">
        <v>116</v>
      </c>
      <c r="V41" s="32">
        <v>0</v>
      </c>
      <c r="W41" s="32">
        <v>0</v>
      </c>
      <c r="X41" s="31"/>
      <c r="Y41" s="31"/>
      <c r="Z41" s="31"/>
      <c r="AA41" s="31"/>
      <c r="AB41" s="31"/>
      <c r="AC41" s="31"/>
      <c r="AD41" s="31"/>
      <c r="AE41" s="31"/>
      <c r="AF41" s="31"/>
      <c r="AG41" s="13"/>
      <c r="AH41" s="12"/>
      <c r="AI41" s="12"/>
      <c r="AJ41" s="12"/>
      <c r="AK41" s="12"/>
      <c r="AL41" s="12"/>
      <c r="AM41" s="12"/>
      <c r="AN41" s="12"/>
      <c r="AO41" s="44" t="s">
        <v>117</v>
      </c>
      <c r="AP41" s="44" t="s">
        <v>117</v>
      </c>
      <c r="AQ41" s="44" t="s">
        <v>117</v>
      </c>
      <c r="AR41" s="52">
        <v>36</v>
      </c>
      <c r="AS41" s="52">
        <v>36</v>
      </c>
      <c r="AT41" s="52">
        <v>36</v>
      </c>
      <c r="AU41" s="44">
        <v>36</v>
      </c>
      <c r="AV41" s="34" t="s">
        <v>116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39">
        <f t="shared" si="3"/>
        <v>216</v>
      </c>
    </row>
    <row r="42" spans="1:57" s="10" customFormat="1" ht="15" customHeight="1">
      <c r="A42" s="210"/>
      <c r="B42" s="182" t="s">
        <v>29</v>
      </c>
      <c r="C42" s="182"/>
      <c r="D42" s="182"/>
      <c r="E42" s="125">
        <f aca="true" t="shared" si="22" ref="E42:T42">SUM(E13,E7)</f>
        <v>36</v>
      </c>
      <c r="F42" s="125">
        <f t="shared" si="22"/>
        <v>36</v>
      </c>
      <c r="G42" s="125">
        <f t="shared" si="22"/>
        <v>36</v>
      </c>
      <c r="H42" s="125">
        <f t="shared" si="22"/>
        <v>36</v>
      </c>
      <c r="I42" s="125">
        <f t="shared" si="22"/>
        <v>36</v>
      </c>
      <c r="J42" s="125">
        <f t="shared" si="22"/>
        <v>36</v>
      </c>
      <c r="K42" s="125">
        <f t="shared" si="22"/>
        <v>36</v>
      </c>
      <c r="L42" s="125">
        <f t="shared" si="22"/>
        <v>36</v>
      </c>
      <c r="M42" s="125">
        <f t="shared" si="22"/>
        <v>36</v>
      </c>
      <c r="N42" s="125">
        <f t="shared" si="22"/>
        <v>36</v>
      </c>
      <c r="O42" s="125">
        <f t="shared" si="22"/>
        <v>36</v>
      </c>
      <c r="P42" s="125">
        <f t="shared" si="22"/>
        <v>36</v>
      </c>
      <c r="Q42" s="125">
        <f t="shared" si="22"/>
        <v>36</v>
      </c>
      <c r="R42" s="125">
        <f t="shared" si="22"/>
        <v>36</v>
      </c>
      <c r="S42" s="125">
        <f t="shared" si="22"/>
        <v>36</v>
      </c>
      <c r="T42" s="125">
        <f t="shared" si="22"/>
        <v>36</v>
      </c>
      <c r="U42" s="125" t="s">
        <v>116</v>
      </c>
      <c r="V42" s="125">
        <f aca="true" t="shared" si="23" ref="V42:AN42">SUM(V13,V7)</f>
        <v>0</v>
      </c>
      <c r="W42" s="125">
        <f t="shared" si="23"/>
        <v>0</v>
      </c>
      <c r="X42" s="125">
        <f t="shared" si="23"/>
        <v>36</v>
      </c>
      <c r="Y42" s="125">
        <f t="shared" si="23"/>
        <v>36</v>
      </c>
      <c r="Z42" s="125">
        <f t="shared" si="23"/>
        <v>36</v>
      </c>
      <c r="AA42" s="125">
        <f t="shared" si="23"/>
        <v>36</v>
      </c>
      <c r="AB42" s="125">
        <f t="shared" si="23"/>
        <v>36</v>
      </c>
      <c r="AC42" s="125">
        <f t="shared" si="23"/>
        <v>36</v>
      </c>
      <c r="AD42" s="125">
        <f t="shared" si="23"/>
        <v>36</v>
      </c>
      <c r="AE42" s="125">
        <f t="shared" si="23"/>
        <v>36</v>
      </c>
      <c r="AF42" s="125">
        <f t="shared" si="23"/>
        <v>36</v>
      </c>
      <c r="AG42" s="125">
        <f t="shared" si="23"/>
        <v>36</v>
      </c>
      <c r="AH42" s="125">
        <f t="shared" si="23"/>
        <v>36</v>
      </c>
      <c r="AI42" s="125">
        <f t="shared" si="23"/>
        <v>36</v>
      </c>
      <c r="AJ42" s="125">
        <f t="shared" si="23"/>
        <v>36</v>
      </c>
      <c r="AK42" s="125">
        <f t="shared" si="23"/>
        <v>36</v>
      </c>
      <c r="AL42" s="125">
        <f t="shared" si="23"/>
        <v>36</v>
      </c>
      <c r="AM42" s="125">
        <f t="shared" si="23"/>
        <v>36</v>
      </c>
      <c r="AN42" s="125">
        <f t="shared" si="23"/>
        <v>36</v>
      </c>
      <c r="AO42" s="125">
        <f aca="true" t="shared" si="24" ref="AO42:AU42">SUM(AO13)</f>
        <v>36</v>
      </c>
      <c r="AP42" s="125">
        <f t="shared" si="24"/>
        <v>36</v>
      </c>
      <c r="AQ42" s="125">
        <f t="shared" si="24"/>
        <v>36</v>
      </c>
      <c r="AR42" s="125">
        <f t="shared" si="24"/>
        <v>36</v>
      </c>
      <c r="AS42" s="125">
        <f t="shared" si="24"/>
        <v>36</v>
      </c>
      <c r="AT42" s="125">
        <f t="shared" si="24"/>
        <v>36</v>
      </c>
      <c r="AU42" s="125">
        <f t="shared" si="24"/>
        <v>36</v>
      </c>
      <c r="AV42" s="125" t="s">
        <v>116</v>
      </c>
      <c r="AW42" s="125">
        <f aca="true" t="shared" si="25" ref="AW42:BD42">SUM(AW13,AW7)</f>
        <v>0</v>
      </c>
      <c r="AX42" s="125">
        <f t="shared" si="25"/>
        <v>0</v>
      </c>
      <c r="AY42" s="125">
        <f t="shared" si="25"/>
        <v>0</v>
      </c>
      <c r="AZ42" s="125">
        <f t="shared" si="25"/>
        <v>0</v>
      </c>
      <c r="BA42" s="125">
        <f t="shared" si="25"/>
        <v>0</v>
      </c>
      <c r="BB42" s="125">
        <f t="shared" si="25"/>
        <v>0</v>
      </c>
      <c r="BC42" s="125">
        <f t="shared" si="25"/>
        <v>0</v>
      </c>
      <c r="BD42" s="125">
        <f t="shared" si="25"/>
        <v>0</v>
      </c>
      <c r="BE42" s="125">
        <f t="shared" si="3"/>
        <v>1440</v>
      </c>
    </row>
    <row r="43" spans="1:57" s="10" customFormat="1" ht="12.75" customHeight="1">
      <c r="A43" s="210"/>
      <c r="B43" s="182" t="s">
        <v>24</v>
      </c>
      <c r="C43" s="182"/>
      <c r="D43" s="182"/>
      <c r="E43" s="105">
        <f aca="true" t="shared" si="26" ref="E43:T43">SUM(E14,E8)</f>
        <v>17.5</v>
      </c>
      <c r="F43" s="105">
        <f t="shared" si="26"/>
        <v>17.5</v>
      </c>
      <c r="G43" s="105">
        <f t="shared" si="26"/>
        <v>17.5</v>
      </c>
      <c r="H43" s="105">
        <f t="shared" si="26"/>
        <v>17.5</v>
      </c>
      <c r="I43" s="105">
        <f t="shared" si="26"/>
        <v>17.5</v>
      </c>
      <c r="J43" s="105">
        <f t="shared" si="26"/>
        <v>17.5</v>
      </c>
      <c r="K43" s="105">
        <f t="shared" si="26"/>
        <v>17.5</v>
      </c>
      <c r="L43" s="105">
        <f t="shared" si="26"/>
        <v>17.5</v>
      </c>
      <c r="M43" s="105">
        <f t="shared" si="26"/>
        <v>17.5</v>
      </c>
      <c r="N43" s="105">
        <f t="shared" si="26"/>
        <v>17.5</v>
      </c>
      <c r="O43" s="105">
        <f t="shared" si="26"/>
        <v>17.5</v>
      </c>
      <c r="P43" s="105">
        <f t="shared" si="26"/>
        <v>0</v>
      </c>
      <c r="Q43" s="105">
        <f t="shared" si="26"/>
        <v>0</v>
      </c>
      <c r="R43" s="105">
        <f t="shared" si="26"/>
        <v>0</v>
      </c>
      <c r="S43" s="105">
        <f t="shared" si="26"/>
        <v>0</v>
      </c>
      <c r="T43" s="105">
        <f t="shared" si="26"/>
        <v>0</v>
      </c>
      <c r="U43" s="105">
        <f>SUM(U14,U8)</f>
        <v>0</v>
      </c>
      <c r="V43" s="105">
        <f aca="true" t="shared" si="27" ref="V43:AN43">SUM(V14,V8)</f>
        <v>0</v>
      </c>
      <c r="W43" s="105">
        <f t="shared" si="27"/>
        <v>0</v>
      </c>
      <c r="X43" s="105">
        <f t="shared" si="27"/>
        <v>17.5</v>
      </c>
      <c r="Y43" s="105">
        <f t="shared" si="27"/>
        <v>17.5</v>
      </c>
      <c r="Z43" s="105">
        <f t="shared" si="27"/>
        <v>17.5</v>
      </c>
      <c r="AA43" s="105">
        <f t="shared" si="27"/>
        <v>17.5</v>
      </c>
      <c r="AB43" s="105">
        <f t="shared" si="27"/>
        <v>17.5</v>
      </c>
      <c r="AC43" s="105">
        <f t="shared" si="27"/>
        <v>17.5</v>
      </c>
      <c r="AD43" s="105">
        <f t="shared" si="27"/>
        <v>17.5</v>
      </c>
      <c r="AE43" s="105">
        <f t="shared" si="27"/>
        <v>17.5</v>
      </c>
      <c r="AF43" s="105">
        <f t="shared" si="27"/>
        <v>17.5</v>
      </c>
      <c r="AG43" s="105">
        <f t="shared" si="27"/>
        <v>17.5</v>
      </c>
      <c r="AH43" s="105">
        <f t="shared" si="27"/>
        <v>17.5</v>
      </c>
      <c r="AI43" s="105">
        <f t="shared" si="27"/>
        <v>17.5</v>
      </c>
      <c r="AJ43" s="105">
        <f t="shared" si="27"/>
        <v>17.5</v>
      </c>
      <c r="AK43" s="105">
        <f t="shared" si="27"/>
        <v>17.5</v>
      </c>
      <c r="AL43" s="105">
        <f t="shared" si="27"/>
        <v>17.5</v>
      </c>
      <c r="AM43" s="105">
        <f t="shared" si="27"/>
        <v>17.5</v>
      </c>
      <c r="AN43" s="105">
        <f t="shared" si="27"/>
        <v>17.5</v>
      </c>
      <c r="AO43" s="105">
        <f>SUM(AO14,AO8)</f>
        <v>0</v>
      </c>
      <c r="AP43" s="105">
        <f>SUM(AP14,AP8)</f>
        <v>0</v>
      </c>
      <c r="AQ43" s="105">
        <f>SUM(AQ14,AQ8)</f>
        <v>0</v>
      </c>
      <c r="AR43" s="105">
        <v>0</v>
      </c>
      <c r="AS43" s="105">
        <v>0</v>
      </c>
      <c r="AT43" s="105">
        <v>0</v>
      </c>
      <c r="AU43" s="105">
        <v>0</v>
      </c>
      <c r="AV43" s="105" t="s">
        <v>116</v>
      </c>
      <c r="AW43" s="105">
        <v>0</v>
      </c>
      <c r="AX43" s="105">
        <v>0</v>
      </c>
      <c r="AY43" s="105">
        <v>0</v>
      </c>
      <c r="AZ43" s="105">
        <v>0</v>
      </c>
      <c r="BA43" s="105">
        <v>0</v>
      </c>
      <c r="BB43" s="105">
        <v>0</v>
      </c>
      <c r="BC43" s="105">
        <v>0</v>
      </c>
      <c r="BD43" s="105">
        <v>0</v>
      </c>
      <c r="BE43" s="125">
        <f t="shared" si="3"/>
        <v>490</v>
      </c>
    </row>
    <row r="44" spans="1:57" s="10" customFormat="1" ht="12" customHeight="1">
      <c r="A44" s="211"/>
      <c r="B44" s="182" t="s">
        <v>25</v>
      </c>
      <c r="C44" s="182"/>
      <c r="D44" s="182"/>
      <c r="E44" s="126">
        <f>E42+E43</f>
        <v>53.5</v>
      </c>
      <c r="F44" s="126">
        <f aca="true" t="shared" si="28" ref="F44:V44">F42+F43</f>
        <v>53.5</v>
      </c>
      <c r="G44" s="126">
        <f t="shared" si="28"/>
        <v>53.5</v>
      </c>
      <c r="H44" s="126">
        <f t="shared" si="28"/>
        <v>53.5</v>
      </c>
      <c r="I44" s="126">
        <f t="shared" si="28"/>
        <v>53.5</v>
      </c>
      <c r="J44" s="126">
        <f t="shared" si="28"/>
        <v>53.5</v>
      </c>
      <c r="K44" s="126">
        <f t="shared" si="28"/>
        <v>53.5</v>
      </c>
      <c r="L44" s="126">
        <f t="shared" si="28"/>
        <v>53.5</v>
      </c>
      <c r="M44" s="126">
        <f t="shared" si="28"/>
        <v>53.5</v>
      </c>
      <c r="N44" s="126">
        <f t="shared" si="28"/>
        <v>53.5</v>
      </c>
      <c r="O44" s="126">
        <f t="shared" si="28"/>
        <v>53.5</v>
      </c>
      <c r="P44" s="126">
        <f t="shared" si="28"/>
        <v>36</v>
      </c>
      <c r="Q44" s="126">
        <f t="shared" si="28"/>
        <v>36</v>
      </c>
      <c r="R44" s="126">
        <f t="shared" si="28"/>
        <v>36</v>
      </c>
      <c r="S44" s="126">
        <f t="shared" si="28"/>
        <v>36</v>
      </c>
      <c r="T44" s="126">
        <f t="shared" si="28"/>
        <v>36</v>
      </c>
      <c r="U44" s="126" t="s">
        <v>116</v>
      </c>
      <c r="V44" s="126">
        <f t="shared" si="28"/>
        <v>0</v>
      </c>
      <c r="W44" s="126">
        <f aca="true" t="shared" si="29" ref="W44:AU44">W42+W43</f>
        <v>0</v>
      </c>
      <c r="X44" s="126">
        <f t="shared" si="29"/>
        <v>53.5</v>
      </c>
      <c r="Y44" s="126">
        <f t="shared" si="29"/>
        <v>53.5</v>
      </c>
      <c r="Z44" s="126">
        <f t="shared" si="29"/>
        <v>53.5</v>
      </c>
      <c r="AA44" s="126">
        <f t="shared" si="29"/>
        <v>53.5</v>
      </c>
      <c r="AB44" s="126">
        <f t="shared" si="29"/>
        <v>53.5</v>
      </c>
      <c r="AC44" s="126">
        <f t="shared" si="29"/>
        <v>53.5</v>
      </c>
      <c r="AD44" s="126">
        <f t="shared" si="29"/>
        <v>53.5</v>
      </c>
      <c r="AE44" s="126">
        <f t="shared" si="29"/>
        <v>53.5</v>
      </c>
      <c r="AF44" s="126">
        <f t="shared" si="29"/>
        <v>53.5</v>
      </c>
      <c r="AG44" s="126">
        <f t="shared" si="29"/>
        <v>53.5</v>
      </c>
      <c r="AH44" s="126">
        <f t="shared" si="29"/>
        <v>53.5</v>
      </c>
      <c r="AI44" s="126">
        <f t="shared" si="29"/>
        <v>53.5</v>
      </c>
      <c r="AJ44" s="126">
        <f t="shared" si="29"/>
        <v>53.5</v>
      </c>
      <c r="AK44" s="126">
        <f t="shared" si="29"/>
        <v>53.5</v>
      </c>
      <c r="AL44" s="126">
        <f t="shared" si="29"/>
        <v>53.5</v>
      </c>
      <c r="AM44" s="126">
        <f t="shared" si="29"/>
        <v>53.5</v>
      </c>
      <c r="AN44" s="126">
        <f t="shared" si="29"/>
        <v>53.5</v>
      </c>
      <c r="AO44" s="126">
        <f t="shared" si="29"/>
        <v>36</v>
      </c>
      <c r="AP44" s="126">
        <f t="shared" si="29"/>
        <v>36</v>
      </c>
      <c r="AQ44" s="126">
        <f t="shared" si="29"/>
        <v>36</v>
      </c>
      <c r="AR44" s="126">
        <f t="shared" si="29"/>
        <v>36</v>
      </c>
      <c r="AS44" s="126">
        <f t="shared" si="29"/>
        <v>36</v>
      </c>
      <c r="AT44" s="126">
        <f t="shared" si="29"/>
        <v>36</v>
      </c>
      <c r="AU44" s="126">
        <f t="shared" si="29"/>
        <v>36</v>
      </c>
      <c r="AV44" s="126" t="s">
        <v>116</v>
      </c>
      <c r="AW44" s="126">
        <f aca="true" t="shared" si="30" ref="AW44:BD44">AW42+AW43</f>
        <v>0</v>
      </c>
      <c r="AX44" s="126">
        <f t="shared" si="30"/>
        <v>0</v>
      </c>
      <c r="AY44" s="126">
        <f t="shared" si="30"/>
        <v>0</v>
      </c>
      <c r="AZ44" s="126">
        <f t="shared" si="30"/>
        <v>0</v>
      </c>
      <c r="BA44" s="126">
        <f t="shared" si="30"/>
        <v>0</v>
      </c>
      <c r="BB44" s="126">
        <f t="shared" si="30"/>
        <v>0</v>
      </c>
      <c r="BC44" s="126">
        <f t="shared" si="30"/>
        <v>0</v>
      </c>
      <c r="BD44" s="126">
        <f t="shared" si="30"/>
        <v>0</v>
      </c>
      <c r="BE44" s="125">
        <f t="shared" si="3"/>
        <v>1930</v>
      </c>
    </row>
  </sheetData>
  <sheetProtection/>
  <mergeCells count="55">
    <mergeCell ref="BE2:BE6"/>
    <mergeCell ref="E3:BD3"/>
    <mergeCell ref="E5:BD5"/>
    <mergeCell ref="AJ2:AL2"/>
    <mergeCell ref="AN2:AQ2"/>
    <mergeCell ref="AE2:AH2"/>
    <mergeCell ref="AR2:AU2"/>
    <mergeCell ref="AW2:AY2"/>
    <mergeCell ref="AZ2:BD2"/>
    <mergeCell ref="R2:U2"/>
    <mergeCell ref="A7:A44"/>
    <mergeCell ref="B43:D43"/>
    <mergeCell ref="B44:D44"/>
    <mergeCell ref="B42:D42"/>
    <mergeCell ref="B13:B14"/>
    <mergeCell ref="C13:C14"/>
    <mergeCell ref="B17:B18"/>
    <mergeCell ref="C17:C18"/>
    <mergeCell ref="B27:B28"/>
    <mergeCell ref="C27:C28"/>
    <mergeCell ref="A2:A6"/>
    <mergeCell ref="B2:B6"/>
    <mergeCell ref="C2:C6"/>
    <mergeCell ref="N2:Q2"/>
    <mergeCell ref="F2:H2"/>
    <mergeCell ref="J2:L2"/>
    <mergeCell ref="W2:Y2"/>
    <mergeCell ref="AA2:AC2"/>
    <mergeCell ref="D2:D6"/>
    <mergeCell ref="B9:B10"/>
    <mergeCell ref="C9:C10"/>
    <mergeCell ref="C7:C8"/>
    <mergeCell ref="B15:B16"/>
    <mergeCell ref="C15:C16"/>
    <mergeCell ref="B11:B12"/>
    <mergeCell ref="C11:C12"/>
    <mergeCell ref="B19:B20"/>
    <mergeCell ref="C19:C20"/>
    <mergeCell ref="B29:B30"/>
    <mergeCell ref="C29:C30"/>
    <mergeCell ref="B31:B32"/>
    <mergeCell ref="C31:C32"/>
    <mergeCell ref="C23:C24"/>
    <mergeCell ref="B25:B26"/>
    <mergeCell ref="C25:C26"/>
    <mergeCell ref="B38:B39"/>
    <mergeCell ref="C38:C39"/>
    <mergeCell ref="B36:B37"/>
    <mergeCell ref="C36:C37"/>
    <mergeCell ref="B33:B34"/>
    <mergeCell ref="B7:B8"/>
    <mergeCell ref="C33:C34"/>
    <mergeCell ref="B21:B22"/>
    <mergeCell ref="C21:C22"/>
    <mergeCell ref="B23:B24"/>
  </mergeCells>
  <printOptions/>
  <pageMargins left="0.3937007874015748" right="0.3937007874015748" top="0.17" bottom="0.21" header="0" footer="0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zoomScale="110" zoomScaleNormal="110" zoomScalePageLayoutView="0" workbookViewId="0" topLeftCell="D34">
      <selection activeCell="R45" sqref="R4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17.375" style="0" customWidth="1"/>
    <col min="4" max="4" width="6.125" style="0" customWidth="1"/>
    <col min="5" max="56" width="3.75390625" style="0" customWidth="1"/>
    <col min="57" max="58" width="2.75390625" style="0" customWidth="1"/>
  </cols>
  <sheetData>
    <row r="1" spans="1:56" ht="36.75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</row>
    <row r="2" spans="1:56" ht="69.75" customHeight="1">
      <c r="A2" s="151" t="s">
        <v>0</v>
      </c>
      <c r="B2" s="151" t="s">
        <v>1</v>
      </c>
      <c r="C2" s="151" t="s">
        <v>2</v>
      </c>
      <c r="D2" s="151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</row>
    <row r="3" spans="1:56" ht="12.75">
      <c r="A3" s="152"/>
      <c r="B3" s="152"/>
      <c r="C3" s="152"/>
      <c r="D3" s="152"/>
      <c r="E3" s="156" t="s">
        <v>15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</row>
    <row r="4" spans="1:56" ht="12.75">
      <c r="A4" s="152"/>
      <c r="B4" s="152"/>
      <c r="C4" s="152"/>
      <c r="D4" s="152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2"/>
      <c r="B5" s="152"/>
      <c r="C5" s="152"/>
      <c r="D5" s="152"/>
      <c r="E5" s="154" t="s">
        <v>26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</row>
    <row r="6" spans="1:56" ht="12.75">
      <c r="A6" s="153"/>
      <c r="B6" s="153"/>
      <c r="C6" s="153"/>
      <c r="D6" s="15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</row>
    <row r="7" spans="1:56" ht="12.75" customHeight="1">
      <c r="A7" s="58"/>
      <c r="B7" s="182" t="s">
        <v>31</v>
      </c>
      <c r="C7" s="146" t="s">
        <v>50</v>
      </c>
      <c r="D7" s="101" t="s">
        <v>17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47">
        <v>0</v>
      </c>
      <c r="W7" s="47">
        <v>0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</row>
    <row r="8" spans="1:56" ht="12.75">
      <c r="A8" s="191" t="s">
        <v>49</v>
      </c>
      <c r="B8" s="182"/>
      <c r="C8" s="147"/>
      <c r="D8" s="101" t="s">
        <v>18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47">
        <v>0</v>
      </c>
      <c r="W8" s="47">
        <v>0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</row>
    <row r="9" spans="1:56" ht="12.75">
      <c r="A9" s="191"/>
      <c r="B9" s="135" t="s">
        <v>34</v>
      </c>
      <c r="C9" s="135" t="s">
        <v>19</v>
      </c>
      <c r="D9" s="2" t="s">
        <v>17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59"/>
      <c r="P9" s="40"/>
      <c r="Q9" s="40"/>
      <c r="R9" s="40"/>
      <c r="S9" s="40"/>
      <c r="T9" s="40"/>
      <c r="U9" s="31"/>
      <c r="V9" s="31">
        <v>0</v>
      </c>
      <c r="W9" s="31">
        <v>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59"/>
      <c r="AM9" s="40"/>
      <c r="AN9" s="169" t="s">
        <v>77</v>
      </c>
      <c r="AO9" s="40"/>
      <c r="AP9" s="40"/>
      <c r="AQ9" s="40"/>
      <c r="AR9" s="39"/>
      <c r="AS9" s="40"/>
      <c r="AT9" s="40"/>
      <c r="AU9" s="40"/>
      <c r="AV9" s="40"/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</row>
    <row r="10" spans="1:56" ht="12.75">
      <c r="A10" s="191"/>
      <c r="B10" s="136"/>
      <c r="C10" s="136"/>
      <c r="D10" s="2" t="s">
        <v>18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9"/>
      <c r="P10" s="43"/>
      <c r="Q10" s="43"/>
      <c r="R10" s="43"/>
      <c r="S10" s="43"/>
      <c r="T10" s="43"/>
      <c r="U10" s="31"/>
      <c r="V10" s="31">
        <v>0</v>
      </c>
      <c r="W10" s="31">
        <v>0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59"/>
      <c r="AM10" s="43"/>
      <c r="AN10" s="170"/>
      <c r="AO10" s="40"/>
      <c r="AP10" s="40"/>
      <c r="AQ10" s="40"/>
      <c r="AR10" s="39"/>
      <c r="AS10" s="40"/>
      <c r="AT10" s="40"/>
      <c r="AU10" s="40"/>
      <c r="AV10" s="40"/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</row>
    <row r="11" spans="1:56" ht="12.75">
      <c r="A11" s="191"/>
      <c r="B11" s="135" t="s">
        <v>64</v>
      </c>
      <c r="C11" s="135" t="s">
        <v>21</v>
      </c>
      <c r="D11" s="2" t="s">
        <v>17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57"/>
      <c r="V11" s="31">
        <v>0</v>
      </c>
      <c r="W11" s="31">
        <v>0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40"/>
      <c r="AR11" s="39"/>
      <c r="AS11" s="40"/>
      <c r="AT11" s="40"/>
      <c r="AU11" s="40"/>
      <c r="AV11" s="40"/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</row>
    <row r="12" spans="1:56" ht="12.75">
      <c r="A12" s="191"/>
      <c r="B12" s="136"/>
      <c r="C12" s="136"/>
      <c r="D12" s="2" t="s">
        <v>18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57"/>
      <c r="V12" s="31">
        <v>0</v>
      </c>
      <c r="W12" s="31">
        <v>0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9"/>
      <c r="AS12" s="40"/>
      <c r="AT12" s="40"/>
      <c r="AU12" s="40"/>
      <c r="AV12" s="40"/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</row>
    <row r="13" spans="1:56" ht="12.75">
      <c r="A13" s="191"/>
      <c r="B13" s="146" t="s">
        <v>38</v>
      </c>
      <c r="C13" s="146" t="s">
        <v>121</v>
      </c>
      <c r="D13" s="101" t="s">
        <v>17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/>
      <c r="Q13" s="80"/>
      <c r="R13" s="80"/>
      <c r="S13" s="80"/>
      <c r="T13" s="80"/>
      <c r="U13" s="78"/>
      <c r="V13" s="88">
        <v>0</v>
      </c>
      <c r="W13" s="88">
        <v>0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80"/>
      <c r="AR13" s="47"/>
      <c r="AS13" s="80"/>
      <c r="AT13" s="80"/>
      <c r="AU13" s="80"/>
      <c r="AV13" s="80"/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</row>
    <row r="14" spans="1:56" ht="12.75">
      <c r="A14" s="191"/>
      <c r="B14" s="147"/>
      <c r="C14" s="147"/>
      <c r="D14" s="101" t="s">
        <v>18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/>
      <c r="Q14" s="80"/>
      <c r="R14" s="80"/>
      <c r="S14" s="80"/>
      <c r="T14" s="80"/>
      <c r="U14" s="78"/>
      <c r="V14" s="88">
        <v>0</v>
      </c>
      <c r="W14" s="88">
        <v>0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47"/>
      <c r="AS14" s="80"/>
      <c r="AT14" s="80"/>
      <c r="AU14" s="80"/>
      <c r="AV14" s="80"/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</row>
    <row r="15" spans="1:56" s="10" customFormat="1" ht="12.75" customHeight="1">
      <c r="A15" s="191"/>
      <c r="B15" s="182" t="s">
        <v>39</v>
      </c>
      <c r="C15" s="182" t="s">
        <v>122</v>
      </c>
      <c r="D15" s="101" t="s">
        <v>17</v>
      </c>
      <c r="E15" s="45"/>
      <c r="F15" s="45"/>
      <c r="G15" s="45"/>
      <c r="H15" s="45"/>
      <c r="I15" s="45"/>
      <c r="J15" s="45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0</v>
      </c>
      <c r="W15" s="46">
        <v>0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5"/>
      <c r="AI15" s="45"/>
      <c r="AJ15" s="45"/>
      <c r="AK15" s="45"/>
      <c r="AL15" s="46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</row>
    <row r="16" spans="1:56" s="10" customFormat="1" ht="12.75">
      <c r="A16" s="191"/>
      <c r="B16" s="182"/>
      <c r="C16" s="182"/>
      <c r="D16" s="101" t="s">
        <v>18</v>
      </c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v>0</v>
      </c>
      <c r="W16" s="46">
        <v>0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5"/>
      <c r="AI16" s="45"/>
      <c r="AJ16" s="45"/>
      <c r="AK16" s="45"/>
      <c r="AL16" s="46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</row>
    <row r="17" spans="1:56" s="10" customFormat="1" ht="12.75" customHeight="1">
      <c r="A17" s="191"/>
      <c r="B17" s="134" t="s">
        <v>40</v>
      </c>
      <c r="C17" s="212" t="s">
        <v>91</v>
      </c>
      <c r="D17" s="2" t="s">
        <v>17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00" t="s">
        <v>174</v>
      </c>
      <c r="V17" s="40">
        <v>0</v>
      </c>
      <c r="W17" s="40">
        <v>0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</row>
    <row r="18" spans="1:56" s="10" customFormat="1" ht="12.75">
      <c r="A18" s="191"/>
      <c r="B18" s="134"/>
      <c r="C18" s="213"/>
      <c r="D18" s="2" t="s">
        <v>18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01"/>
      <c r="V18" s="40">
        <v>0</v>
      </c>
      <c r="W18" s="40">
        <v>0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</row>
    <row r="19" spans="1:56" ht="12.75" customHeight="1">
      <c r="A19" s="191"/>
      <c r="B19" s="134" t="s">
        <v>41</v>
      </c>
      <c r="C19" s="134" t="s">
        <v>92</v>
      </c>
      <c r="D19" s="2" t="s">
        <v>17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9"/>
      <c r="Q19" s="40"/>
      <c r="R19" s="40"/>
      <c r="S19" s="40"/>
      <c r="T19" s="40"/>
      <c r="U19" s="201"/>
      <c r="V19" s="40">
        <v>0</v>
      </c>
      <c r="W19" s="40">
        <v>0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39"/>
      <c r="AS19" s="40"/>
      <c r="AT19" s="40"/>
      <c r="AU19" s="40"/>
      <c r="AV19" s="40"/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</row>
    <row r="20" spans="1:56" ht="12.75">
      <c r="A20" s="191"/>
      <c r="B20" s="134"/>
      <c r="C20" s="134"/>
      <c r="D20" s="2" t="s">
        <v>18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9"/>
      <c r="Q20" s="40"/>
      <c r="R20" s="40"/>
      <c r="S20" s="40"/>
      <c r="T20" s="40"/>
      <c r="U20" s="202"/>
      <c r="V20" s="40">
        <v>0</v>
      </c>
      <c r="W20" s="40">
        <v>0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39"/>
      <c r="AS20" s="40"/>
      <c r="AT20" s="40"/>
      <c r="AU20" s="40"/>
      <c r="AV20" s="40"/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</row>
    <row r="21" spans="1:56" s="10" customFormat="1" ht="12.75" customHeight="1">
      <c r="A21" s="191"/>
      <c r="B21" s="182" t="s">
        <v>44</v>
      </c>
      <c r="C21" s="182" t="s">
        <v>127</v>
      </c>
      <c r="D21" s="101" t="s">
        <v>17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0</v>
      </c>
      <c r="W21" s="47">
        <v>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</row>
    <row r="22" spans="1:56" s="10" customFormat="1" ht="12.75">
      <c r="A22" s="191"/>
      <c r="B22" s="182"/>
      <c r="C22" s="182"/>
      <c r="D22" s="101" t="s">
        <v>18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0</v>
      </c>
      <c r="W22" s="47">
        <v>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</row>
    <row r="23" spans="1:56" ht="12.75" customHeight="1">
      <c r="A23" s="191"/>
      <c r="B23" s="183" t="s">
        <v>46</v>
      </c>
      <c r="C23" s="183" t="s">
        <v>93</v>
      </c>
      <c r="D23" s="2" t="s">
        <v>17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14" t="s">
        <v>81</v>
      </c>
      <c r="V23" s="31">
        <v>0</v>
      </c>
      <c r="W23" s="31">
        <v>0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40"/>
      <c r="AS23" s="40"/>
      <c r="AT23" s="40"/>
      <c r="AU23" s="40"/>
      <c r="AV23" s="40"/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</row>
    <row r="24" spans="1:56" ht="12.75">
      <c r="A24" s="191"/>
      <c r="B24" s="183"/>
      <c r="C24" s="183"/>
      <c r="D24" s="2" t="s">
        <v>18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15"/>
      <c r="V24" s="31">
        <v>0</v>
      </c>
      <c r="W24" s="31">
        <v>0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40"/>
      <c r="AS24" s="40"/>
      <c r="AT24" s="40"/>
      <c r="AU24" s="40"/>
      <c r="AV24" s="40"/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</row>
    <row r="25" spans="1:56" ht="12.75" customHeight="1">
      <c r="A25" s="191"/>
      <c r="B25" s="183" t="s">
        <v>94</v>
      </c>
      <c r="C25" s="183" t="s">
        <v>95</v>
      </c>
      <c r="D25" s="2" t="s">
        <v>17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69" t="s">
        <v>77</v>
      </c>
      <c r="P25" s="40"/>
      <c r="Q25" s="40"/>
      <c r="R25" s="40"/>
      <c r="S25" s="40"/>
      <c r="T25" s="40"/>
      <c r="U25" s="31"/>
      <c r="V25" s="31">
        <v>0</v>
      </c>
      <c r="W25" s="31">
        <v>0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40"/>
      <c r="AS25" s="40"/>
      <c r="AT25" s="40"/>
      <c r="AU25" s="40"/>
      <c r="AV25" s="200" t="s">
        <v>174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</row>
    <row r="26" spans="1:56" ht="12.75">
      <c r="A26" s="191"/>
      <c r="B26" s="183"/>
      <c r="C26" s="183"/>
      <c r="D26" s="2" t="s">
        <v>18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70"/>
      <c r="P26" s="40"/>
      <c r="Q26" s="40"/>
      <c r="R26" s="40"/>
      <c r="S26" s="40"/>
      <c r="T26" s="40"/>
      <c r="U26" s="31"/>
      <c r="V26" s="31">
        <v>0</v>
      </c>
      <c r="W26" s="31">
        <v>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40"/>
      <c r="AS26" s="40"/>
      <c r="AT26" s="40"/>
      <c r="AU26" s="40"/>
      <c r="AV26" s="202"/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</row>
    <row r="27" spans="1:56" ht="16.5" customHeight="1">
      <c r="A27" s="191"/>
      <c r="B27" s="183" t="s">
        <v>96</v>
      </c>
      <c r="C27" s="195" t="s">
        <v>97</v>
      </c>
      <c r="D27" s="2" t="s">
        <v>17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57"/>
      <c r="V27" s="31">
        <v>0</v>
      </c>
      <c r="W27" s="31">
        <v>0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171" t="s">
        <v>77</v>
      </c>
      <c r="AO27" s="31"/>
      <c r="AP27" s="31"/>
      <c r="AQ27" s="31"/>
      <c r="AR27" s="40"/>
      <c r="AS27" s="40"/>
      <c r="AT27" s="40"/>
      <c r="AU27" s="40"/>
      <c r="AV27" s="40"/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</row>
    <row r="28" spans="1:56" ht="13.5" customHeight="1">
      <c r="A28" s="191"/>
      <c r="B28" s="183"/>
      <c r="C28" s="196"/>
      <c r="D28" s="2" t="s">
        <v>18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57"/>
      <c r="V28" s="31">
        <v>0</v>
      </c>
      <c r="W28" s="31">
        <v>0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172"/>
      <c r="AO28" s="31"/>
      <c r="AP28" s="31"/>
      <c r="AQ28" s="31"/>
      <c r="AR28" s="40"/>
      <c r="AS28" s="40"/>
      <c r="AT28" s="40"/>
      <c r="AU28" s="40"/>
      <c r="AV28" s="40"/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</row>
    <row r="29" spans="1:56" ht="12.75" customHeight="1">
      <c r="A29" s="191"/>
      <c r="B29" s="183" t="s">
        <v>98</v>
      </c>
      <c r="C29" s="183" t="s">
        <v>99</v>
      </c>
      <c r="D29" s="2" t="s">
        <v>17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169" t="s">
        <v>77</v>
      </c>
      <c r="P29" s="40"/>
      <c r="Q29" s="40"/>
      <c r="R29" s="40"/>
      <c r="S29" s="40"/>
      <c r="T29" s="40"/>
      <c r="U29" s="57"/>
      <c r="V29" s="31">
        <v>0</v>
      </c>
      <c r="W29" s="31">
        <v>0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40"/>
      <c r="AS29" s="40"/>
      <c r="AT29" s="40"/>
      <c r="AU29" s="40"/>
      <c r="AV29" s="200" t="s">
        <v>174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</row>
    <row r="30" spans="1:56" ht="12.75">
      <c r="A30" s="191"/>
      <c r="B30" s="183"/>
      <c r="C30" s="183"/>
      <c r="D30" s="2" t="s">
        <v>18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70"/>
      <c r="P30" s="40"/>
      <c r="Q30" s="40"/>
      <c r="R30" s="40"/>
      <c r="S30" s="40"/>
      <c r="T30" s="40"/>
      <c r="U30" s="57"/>
      <c r="V30" s="31">
        <v>0</v>
      </c>
      <c r="W30" s="31">
        <v>0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40"/>
      <c r="AS30" s="40"/>
      <c r="AT30" s="40"/>
      <c r="AU30" s="40"/>
      <c r="AV30" s="202"/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</row>
    <row r="31" spans="1:56" ht="12.75" customHeight="1">
      <c r="A31" s="191"/>
      <c r="B31" s="183" t="s">
        <v>100</v>
      </c>
      <c r="C31" s="183" t="s">
        <v>101</v>
      </c>
      <c r="D31" s="2" t="s">
        <v>17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31"/>
      <c r="V31" s="31">
        <v>0</v>
      </c>
      <c r="W31" s="31">
        <v>0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171" t="s">
        <v>77</v>
      </c>
      <c r="AO31" s="31"/>
      <c r="AP31" s="31"/>
      <c r="AQ31" s="31"/>
      <c r="AR31" s="40"/>
      <c r="AS31" s="40"/>
      <c r="AT31" s="40"/>
      <c r="AU31" s="40"/>
      <c r="AV31" s="40"/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</row>
    <row r="32" spans="1:56" ht="12.75">
      <c r="A32" s="191"/>
      <c r="B32" s="183"/>
      <c r="C32" s="183"/>
      <c r="D32" s="2" t="s">
        <v>18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1"/>
      <c r="V32" s="31">
        <v>0</v>
      </c>
      <c r="W32" s="31">
        <v>0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72"/>
      <c r="AO32" s="31"/>
      <c r="AP32" s="31"/>
      <c r="AQ32" s="31"/>
      <c r="AR32" s="40"/>
      <c r="AS32" s="40"/>
      <c r="AT32" s="40"/>
      <c r="AU32" s="40"/>
      <c r="AV32" s="40"/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</row>
    <row r="33" spans="1:56" ht="12.75" customHeight="1">
      <c r="A33" s="191"/>
      <c r="B33" s="183" t="s">
        <v>102</v>
      </c>
      <c r="C33" s="183" t="s">
        <v>143</v>
      </c>
      <c r="D33" s="2" t="s">
        <v>17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69" t="s">
        <v>77</v>
      </c>
      <c r="P33" s="40"/>
      <c r="Q33" s="40"/>
      <c r="R33" s="40"/>
      <c r="S33" s="40"/>
      <c r="T33" s="40"/>
      <c r="U33" s="40"/>
      <c r="V33" s="31">
        <v>0</v>
      </c>
      <c r="W33" s="31">
        <v>0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40"/>
      <c r="AS33" s="40"/>
      <c r="AT33" s="40"/>
      <c r="AU33" s="40"/>
      <c r="AV33" s="214" t="s">
        <v>81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</row>
    <row r="34" spans="1:56" ht="12.75">
      <c r="A34" s="191"/>
      <c r="B34" s="183"/>
      <c r="C34" s="183"/>
      <c r="D34" s="2" t="s">
        <v>18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70"/>
      <c r="P34" s="40"/>
      <c r="Q34" s="40"/>
      <c r="R34" s="40"/>
      <c r="S34" s="40"/>
      <c r="T34" s="40"/>
      <c r="U34" s="40"/>
      <c r="V34" s="31">
        <v>0</v>
      </c>
      <c r="W34" s="31">
        <v>0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40"/>
      <c r="AS34" s="40"/>
      <c r="AT34" s="40"/>
      <c r="AU34" s="40"/>
      <c r="AV34" s="215"/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</row>
    <row r="35" spans="1:56" s="10" customFormat="1" ht="14.25" customHeight="1">
      <c r="A35" s="191"/>
      <c r="B35" s="7" t="s">
        <v>161</v>
      </c>
      <c r="C35" s="7" t="s">
        <v>175</v>
      </c>
      <c r="D35" s="2" t="s">
        <v>17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 t="s">
        <v>158</v>
      </c>
      <c r="Q35" s="39" t="s">
        <v>158</v>
      </c>
      <c r="R35" s="39"/>
      <c r="S35" s="39"/>
      <c r="T35" s="39"/>
      <c r="U35" s="39"/>
      <c r="V35" s="40">
        <v>0</v>
      </c>
      <c r="W35" s="40">
        <v>0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 t="s">
        <v>158</v>
      </c>
      <c r="AP35" s="39" t="s">
        <v>158</v>
      </c>
      <c r="AQ35" s="39"/>
      <c r="AR35" s="39"/>
      <c r="AS35" s="39"/>
      <c r="AT35" s="39"/>
      <c r="AU35" s="39"/>
      <c r="AV35" s="59"/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</row>
    <row r="36" spans="1:56" ht="12.75" customHeight="1">
      <c r="A36" s="191"/>
      <c r="B36" s="182" t="s">
        <v>47</v>
      </c>
      <c r="C36" s="166" t="s">
        <v>105</v>
      </c>
      <c r="D36" s="101" t="s">
        <v>17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79"/>
      <c r="S36" s="80"/>
      <c r="T36" s="80"/>
      <c r="U36" s="102"/>
      <c r="V36" s="88">
        <v>0</v>
      </c>
      <c r="W36" s="88">
        <v>0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80"/>
      <c r="AS36" s="80"/>
      <c r="AT36" s="80"/>
      <c r="AU36" s="80"/>
      <c r="AV36" s="216" t="s">
        <v>82</v>
      </c>
      <c r="AW36" s="80">
        <v>0</v>
      </c>
      <c r="AX36" s="80">
        <v>0</v>
      </c>
      <c r="AY36" s="80">
        <v>0</v>
      </c>
      <c r="AZ36" s="80">
        <v>0</v>
      </c>
      <c r="BA36" s="80">
        <v>0</v>
      </c>
      <c r="BB36" s="80">
        <v>0</v>
      </c>
      <c r="BC36" s="80">
        <v>0</v>
      </c>
      <c r="BD36" s="80">
        <v>0</v>
      </c>
    </row>
    <row r="37" spans="1:56" ht="12.75">
      <c r="A37" s="191"/>
      <c r="B37" s="182"/>
      <c r="C37" s="166"/>
      <c r="D37" s="97" t="s">
        <v>18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79"/>
      <c r="S37" s="80"/>
      <c r="T37" s="80"/>
      <c r="U37" s="102"/>
      <c r="V37" s="88">
        <v>0</v>
      </c>
      <c r="W37" s="88">
        <v>0</v>
      </c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80"/>
      <c r="AS37" s="80"/>
      <c r="AT37" s="80"/>
      <c r="AU37" s="80"/>
      <c r="AV37" s="217"/>
      <c r="AW37" s="80">
        <v>0</v>
      </c>
      <c r="AX37" s="80">
        <v>0</v>
      </c>
      <c r="AY37" s="80">
        <v>0</v>
      </c>
      <c r="AZ37" s="80">
        <v>0</v>
      </c>
      <c r="BA37" s="80">
        <v>0</v>
      </c>
      <c r="BB37" s="80">
        <v>0</v>
      </c>
      <c r="BC37" s="80">
        <v>0</v>
      </c>
      <c r="BD37" s="80">
        <v>0</v>
      </c>
    </row>
    <row r="38" spans="1:56" ht="12.75" customHeight="1">
      <c r="A38" s="191"/>
      <c r="B38" s="183" t="s">
        <v>48</v>
      </c>
      <c r="C38" s="134" t="s">
        <v>105</v>
      </c>
      <c r="D38" s="2" t="s">
        <v>17</v>
      </c>
      <c r="E38" s="40"/>
      <c r="F38" s="40"/>
      <c r="G38" s="40"/>
      <c r="H38" s="40"/>
      <c r="I38" s="40"/>
      <c r="J38" s="40"/>
      <c r="K38" s="40"/>
      <c r="L38" s="31"/>
      <c r="M38" s="31"/>
      <c r="N38" s="31"/>
      <c r="O38" s="31"/>
      <c r="P38" s="31"/>
      <c r="Q38" s="31"/>
      <c r="R38" s="38"/>
      <c r="S38" s="31"/>
      <c r="T38" s="38"/>
      <c r="U38" s="31"/>
      <c r="V38" s="31">
        <v>0</v>
      </c>
      <c r="W38" s="31">
        <v>0</v>
      </c>
      <c r="X38" s="31"/>
      <c r="Y38" s="31"/>
      <c r="Z38" s="31"/>
      <c r="AA38" s="31"/>
      <c r="AB38" s="38"/>
      <c r="AC38" s="31"/>
      <c r="AD38" s="31"/>
      <c r="AE38" s="31"/>
      <c r="AF38" s="31"/>
      <c r="AG38" s="31"/>
      <c r="AH38" s="40"/>
      <c r="AI38" s="40"/>
      <c r="AJ38" s="40"/>
      <c r="AK38" s="40"/>
      <c r="AL38" s="31"/>
      <c r="AM38" s="39"/>
      <c r="AN38" s="169" t="s">
        <v>77</v>
      </c>
      <c r="AO38" s="40"/>
      <c r="AP38" s="40"/>
      <c r="AQ38" s="39"/>
      <c r="AR38" s="40"/>
      <c r="AS38" s="40"/>
      <c r="AT38" s="40"/>
      <c r="AU38" s="40"/>
      <c r="AV38" s="40"/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</row>
    <row r="39" spans="1:56" ht="12.75">
      <c r="A39" s="191"/>
      <c r="B39" s="183"/>
      <c r="C39" s="134"/>
      <c r="D39" s="2" t="s">
        <v>18</v>
      </c>
      <c r="E39" s="40"/>
      <c r="F39" s="40"/>
      <c r="G39" s="40"/>
      <c r="H39" s="40"/>
      <c r="I39" s="40"/>
      <c r="J39" s="40"/>
      <c r="K39" s="40"/>
      <c r="L39" s="31"/>
      <c r="M39" s="31"/>
      <c r="N39" s="31"/>
      <c r="O39" s="31"/>
      <c r="P39" s="31"/>
      <c r="Q39" s="31"/>
      <c r="R39" s="31"/>
      <c r="S39" s="31"/>
      <c r="T39" s="38"/>
      <c r="U39" s="31"/>
      <c r="V39" s="31">
        <v>0</v>
      </c>
      <c r="W39" s="31">
        <v>0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40"/>
      <c r="AL39" s="31"/>
      <c r="AM39" s="40"/>
      <c r="AN39" s="170"/>
      <c r="AO39" s="40"/>
      <c r="AP39" s="39"/>
      <c r="AQ39" s="39"/>
      <c r="AR39" s="39"/>
      <c r="AS39" s="39"/>
      <c r="AT39" s="40"/>
      <c r="AU39" s="40"/>
      <c r="AV39" s="40"/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</row>
    <row r="40" spans="1:56" s="10" customFormat="1" ht="12.75">
      <c r="A40" s="191"/>
      <c r="B40" s="7" t="s">
        <v>124</v>
      </c>
      <c r="C40" s="7" t="s">
        <v>172</v>
      </c>
      <c r="D40" s="2" t="s">
        <v>17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00" t="s">
        <v>77</v>
      </c>
      <c r="S40" s="39"/>
      <c r="T40" s="39"/>
      <c r="U40" s="39"/>
      <c r="V40" s="40">
        <v>0</v>
      </c>
      <c r="W40" s="40">
        <v>0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100" t="s">
        <v>77</v>
      </c>
      <c r="AR40" s="39"/>
      <c r="AS40" s="39"/>
      <c r="AT40" s="39"/>
      <c r="AU40" s="39"/>
      <c r="AV40" s="59"/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</row>
    <row r="41" spans="1:56" s="10" customFormat="1" ht="10.5" customHeight="1">
      <c r="A41" s="191"/>
      <c r="B41" s="7" t="s">
        <v>125</v>
      </c>
      <c r="C41" s="7" t="s">
        <v>175</v>
      </c>
      <c r="D41" s="2" t="s">
        <v>17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 t="s">
        <v>158</v>
      </c>
      <c r="T41" s="39" t="s">
        <v>158</v>
      </c>
      <c r="U41" s="39"/>
      <c r="V41" s="40">
        <v>0</v>
      </c>
      <c r="W41" s="40">
        <v>0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 t="s">
        <v>158</v>
      </c>
      <c r="AS41" s="39" t="s">
        <v>158</v>
      </c>
      <c r="AT41" s="39" t="s">
        <v>158</v>
      </c>
      <c r="AU41" s="100" t="s">
        <v>77</v>
      </c>
      <c r="AV41" s="59"/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</row>
    <row r="42" spans="1:56" s="10" customFormat="1" ht="15.75" customHeight="1">
      <c r="A42" s="191"/>
      <c r="B42" s="182" t="s">
        <v>72</v>
      </c>
      <c r="C42" s="182"/>
      <c r="D42" s="182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v>3</v>
      </c>
      <c r="P42" s="126"/>
      <c r="Q42" s="126"/>
      <c r="R42" s="126">
        <v>1</v>
      </c>
      <c r="S42" s="126"/>
      <c r="T42" s="126"/>
      <c r="U42" s="126">
        <v>2</v>
      </c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>
        <v>4</v>
      </c>
      <c r="AO42" s="126"/>
      <c r="AP42" s="126"/>
      <c r="AQ42" s="126">
        <v>1</v>
      </c>
      <c r="AR42" s="126"/>
      <c r="AS42" s="126"/>
      <c r="AT42" s="126"/>
      <c r="AU42" s="126">
        <v>1</v>
      </c>
      <c r="AV42" s="126">
        <v>3</v>
      </c>
      <c r="AW42" s="126"/>
      <c r="AX42" s="126"/>
      <c r="AY42" s="126"/>
      <c r="AZ42" s="126"/>
      <c r="BA42" s="126"/>
      <c r="BB42" s="126"/>
      <c r="BC42" s="126"/>
      <c r="BD42" s="126"/>
    </row>
  </sheetData>
  <sheetProtection/>
  <mergeCells count="66">
    <mergeCell ref="AN31:AN32"/>
    <mergeCell ref="O33:O34"/>
    <mergeCell ref="AV33:AV34"/>
    <mergeCell ref="AN38:AN39"/>
    <mergeCell ref="AN9:AN10"/>
    <mergeCell ref="AV36:AV37"/>
    <mergeCell ref="AN27:AN28"/>
    <mergeCell ref="O29:O30"/>
    <mergeCell ref="AV29:AV30"/>
    <mergeCell ref="U17:U20"/>
    <mergeCell ref="U23:U24"/>
    <mergeCell ref="O25:O26"/>
    <mergeCell ref="AV25:AV26"/>
    <mergeCell ref="B33:B34"/>
    <mergeCell ref="C33:C34"/>
    <mergeCell ref="B29:B30"/>
    <mergeCell ref="C29:C30"/>
    <mergeCell ref="B27:B28"/>
    <mergeCell ref="C27:C28"/>
    <mergeCell ref="C25:C26"/>
    <mergeCell ref="C17:C18"/>
    <mergeCell ref="B13:B14"/>
    <mergeCell ref="C13:C14"/>
    <mergeCell ref="B38:B39"/>
    <mergeCell ref="C38:C39"/>
    <mergeCell ref="B31:B32"/>
    <mergeCell ref="C31:C32"/>
    <mergeCell ref="B36:B37"/>
    <mergeCell ref="C36:C37"/>
    <mergeCell ref="A1:BD1"/>
    <mergeCell ref="W2:Y2"/>
    <mergeCell ref="AA2:AC2"/>
    <mergeCell ref="AE2:AH2"/>
    <mergeCell ref="AJ2:AL2"/>
    <mergeCell ref="B42:D42"/>
    <mergeCell ref="AN2:AQ2"/>
    <mergeCell ref="AR2:AU2"/>
    <mergeCell ref="AW2:AY2"/>
    <mergeCell ref="AZ2:BD2"/>
    <mergeCell ref="E3:BD3"/>
    <mergeCell ref="D2:D6"/>
    <mergeCell ref="E5:BD5"/>
    <mergeCell ref="N2:Q2"/>
    <mergeCell ref="R2:U2"/>
    <mergeCell ref="F2:H2"/>
    <mergeCell ref="J2:L2"/>
    <mergeCell ref="A2:A6"/>
    <mergeCell ref="B2:B6"/>
    <mergeCell ref="C2:C6"/>
    <mergeCell ref="B15:B16"/>
    <mergeCell ref="C15:C16"/>
    <mergeCell ref="A8:A42"/>
    <mergeCell ref="B7:B8"/>
    <mergeCell ref="B23:B24"/>
    <mergeCell ref="C23:C24"/>
    <mergeCell ref="B25:B26"/>
    <mergeCell ref="C7:C8"/>
    <mergeCell ref="B17:B18"/>
    <mergeCell ref="B21:B22"/>
    <mergeCell ref="C21:C22"/>
    <mergeCell ref="B19:B20"/>
    <mergeCell ref="C19:C20"/>
    <mergeCell ref="B9:B10"/>
    <mergeCell ref="C9:C10"/>
    <mergeCell ref="B11:B12"/>
    <mergeCell ref="C11:C12"/>
  </mergeCells>
  <printOptions/>
  <pageMargins left="0.3937007874015748" right="0.3937007874015748" top="0.25" bottom="0.17" header="0" footer="0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48"/>
  <sheetViews>
    <sheetView zoomScalePageLayoutView="0" workbookViewId="0" topLeftCell="B31">
      <selection activeCell="AL40" sqref="AL40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15.75390625" style="0" customWidth="1"/>
    <col min="4" max="4" width="6.125" style="0" customWidth="1"/>
    <col min="5" max="5" width="4.375" style="0" customWidth="1"/>
    <col min="6" max="56" width="3.75390625" style="0" customWidth="1"/>
    <col min="57" max="57" width="4.25390625" style="0" customWidth="1"/>
    <col min="58" max="60" width="2.75390625" style="0" customWidth="1"/>
  </cols>
  <sheetData>
    <row r="2" spans="1:57" ht="69.75" customHeight="1">
      <c r="A2" s="145" t="s">
        <v>0</v>
      </c>
      <c r="B2" s="145" t="s">
        <v>1</v>
      </c>
      <c r="C2" s="145" t="s">
        <v>2</v>
      </c>
      <c r="D2" s="145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  <c r="BE2" s="221" t="s">
        <v>28</v>
      </c>
    </row>
    <row r="3" spans="1:57" ht="12.75">
      <c r="A3" s="145"/>
      <c r="B3" s="145"/>
      <c r="C3" s="145"/>
      <c r="D3" s="145"/>
      <c r="E3" s="222" t="s">
        <v>15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1"/>
    </row>
    <row r="4" spans="1:57" ht="12.75">
      <c r="A4" s="145"/>
      <c r="B4" s="145"/>
      <c r="C4" s="145"/>
      <c r="D4" s="14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221"/>
    </row>
    <row r="5" spans="1:57" ht="12.75">
      <c r="A5" s="145"/>
      <c r="B5" s="145"/>
      <c r="C5" s="145"/>
      <c r="D5" s="145"/>
      <c r="E5" s="223" t="s">
        <v>26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1"/>
    </row>
    <row r="6" spans="1:57" ht="12.75">
      <c r="A6" s="145"/>
      <c r="B6" s="145"/>
      <c r="C6" s="145"/>
      <c r="D6" s="14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221"/>
    </row>
    <row r="7" spans="1:57" s="10" customFormat="1" ht="12.75" customHeight="1">
      <c r="A7" s="190" t="s">
        <v>59</v>
      </c>
      <c r="B7" s="146" t="s">
        <v>31</v>
      </c>
      <c r="C7" s="146" t="s">
        <v>50</v>
      </c>
      <c r="D7" s="1" t="s">
        <v>17</v>
      </c>
      <c r="E7" s="23">
        <f>SUM(E9,E11,E13)</f>
        <v>4</v>
      </c>
      <c r="F7" s="23">
        <f aca="true" t="shared" si="0" ref="F7:AF7">SUM(F9,F11,F13)</f>
        <v>4</v>
      </c>
      <c r="G7" s="23">
        <f t="shared" si="0"/>
        <v>4</v>
      </c>
      <c r="H7" s="23">
        <f t="shared" si="0"/>
        <v>4</v>
      </c>
      <c r="I7" s="23">
        <f t="shared" si="0"/>
        <v>4</v>
      </c>
      <c r="J7" s="23">
        <f t="shared" si="0"/>
        <v>4</v>
      </c>
      <c r="K7" s="23">
        <f t="shared" si="0"/>
        <v>4</v>
      </c>
      <c r="L7" s="23">
        <f t="shared" si="0"/>
        <v>4</v>
      </c>
      <c r="M7" s="23">
        <f t="shared" si="0"/>
        <v>4</v>
      </c>
      <c r="N7" s="23">
        <f t="shared" si="0"/>
        <v>4</v>
      </c>
      <c r="O7" s="23">
        <f t="shared" si="0"/>
        <v>4</v>
      </c>
      <c r="P7" s="23">
        <f t="shared" si="0"/>
        <v>4</v>
      </c>
      <c r="Q7" s="23">
        <f t="shared" si="0"/>
        <v>4</v>
      </c>
      <c r="R7" s="23">
        <f t="shared" si="0"/>
        <v>4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8</v>
      </c>
      <c r="Y7" s="23">
        <f t="shared" si="0"/>
        <v>8</v>
      </c>
      <c r="Z7" s="23">
        <f t="shared" si="0"/>
        <v>8</v>
      </c>
      <c r="AA7" s="23">
        <f t="shared" si="0"/>
        <v>8</v>
      </c>
      <c r="AB7" s="23">
        <f t="shared" si="0"/>
        <v>8</v>
      </c>
      <c r="AC7" s="23">
        <f t="shared" si="0"/>
        <v>8</v>
      </c>
      <c r="AD7" s="23">
        <f t="shared" si="0"/>
        <v>8</v>
      </c>
      <c r="AE7" s="23">
        <f t="shared" si="0"/>
        <v>8</v>
      </c>
      <c r="AF7" s="23">
        <f t="shared" si="0"/>
        <v>8</v>
      </c>
      <c r="AG7" s="23">
        <f>SUM(AG9,AG11)</f>
        <v>0</v>
      </c>
      <c r="AH7" s="23">
        <f>SUM(AH9,AH11)</f>
        <v>0</v>
      </c>
      <c r="AI7" s="23">
        <f>SUM(AI9,AI11)</f>
        <v>0</v>
      </c>
      <c r="AJ7" s="23">
        <f>SUM(AJ9,AJ11)</f>
        <v>0</v>
      </c>
      <c r="AK7" s="23" t="s">
        <v>116</v>
      </c>
      <c r="AL7" s="23">
        <f aca="true" t="shared" si="1" ref="AL7:BE7">AL9+AL11</f>
        <v>0</v>
      </c>
      <c r="AM7" s="23">
        <f t="shared" si="1"/>
        <v>0</v>
      </c>
      <c r="AN7" s="23">
        <f t="shared" si="1"/>
        <v>0</v>
      </c>
      <c r="AO7" s="23">
        <f t="shared" si="1"/>
        <v>0</v>
      </c>
      <c r="AP7" s="23">
        <f t="shared" si="1"/>
        <v>0</v>
      </c>
      <c r="AQ7" s="23">
        <f t="shared" si="1"/>
        <v>0</v>
      </c>
      <c r="AR7" s="23">
        <f t="shared" si="1"/>
        <v>0</v>
      </c>
      <c r="AS7" s="23">
        <f t="shared" si="1"/>
        <v>0</v>
      </c>
      <c r="AT7" s="23">
        <f t="shared" si="1"/>
        <v>0</v>
      </c>
      <c r="AU7" s="23">
        <f t="shared" si="1"/>
        <v>0</v>
      </c>
      <c r="AV7" s="23">
        <f t="shared" si="1"/>
        <v>0</v>
      </c>
      <c r="AW7" s="23">
        <f t="shared" si="1"/>
        <v>0</v>
      </c>
      <c r="AX7" s="23">
        <f t="shared" si="1"/>
        <v>0</v>
      </c>
      <c r="AY7" s="23">
        <f t="shared" si="1"/>
        <v>0</v>
      </c>
      <c r="AZ7" s="23">
        <f t="shared" si="1"/>
        <v>0</v>
      </c>
      <c r="BA7" s="23">
        <f t="shared" si="1"/>
        <v>0</v>
      </c>
      <c r="BB7" s="23">
        <f t="shared" si="1"/>
        <v>0</v>
      </c>
      <c r="BC7" s="23">
        <f t="shared" si="1"/>
        <v>0</v>
      </c>
      <c r="BD7" s="23">
        <f t="shared" si="1"/>
        <v>0</v>
      </c>
      <c r="BE7" s="23">
        <f t="shared" si="1"/>
        <v>92</v>
      </c>
    </row>
    <row r="8" spans="1:57" s="10" customFormat="1" ht="12.75">
      <c r="A8" s="191"/>
      <c r="B8" s="147"/>
      <c r="C8" s="147"/>
      <c r="D8" s="1" t="s">
        <v>18</v>
      </c>
      <c r="E8" s="23">
        <f>SUM(E10,E12,E14)</f>
        <v>2</v>
      </c>
      <c r="F8" s="23">
        <f aca="true" t="shared" si="2" ref="F8:AJ8">SUM(F10,F12,F14)</f>
        <v>2</v>
      </c>
      <c r="G8" s="23">
        <f t="shared" si="2"/>
        <v>2</v>
      </c>
      <c r="H8" s="23">
        <f t="shared" si="2"/>
        <v>2</v>
      </c>
      <c r="I8" s="23">
        <f t="shared" si="2"/>
        <v>2</v>
      </c>
      <c r="J8" s="23">
        <f t="shared" si="2"/>
        <v>2</v>
      </c>
      <c r="K8" s="23">
        <f t="shared" si="2"/>
        <v>2</v>
      </c>
      <c r="L8" s="23">
        <f t="shared" si="2"/>
        <v>2</v>
      </c>
      <c r="M8" s="23">
        <f t="shared" si="2"/>
        <v>2</v>
      </c>
      <c r="N8" s="23">
        <f t="shared" si="2"/>
        <v>2</v>
      </c>
      <c r="O8" s="23">
        <f t="shared" si="2"/>
        <v>2</v>
      </c>
      <c r="P8" s="23">
        <f t="shared" si="2"/>
        <v>2</v>
      </c>
      <c r="Q8" s="23">
        <f t="shared" si="2"/>
        <v>2</v>
      </c>
      <c r="R8" s="23">
        <f t="shared" si="2"/>
        <v>2</v>
      </c>
      <c r="S8" s="23">
        <f t="shared" si="2"/>
        <v>0</v>
      </c>
      <c r="T8" s="23">
        <f t="shared" si="2"/>
        <v>0</v>
      </c>
      <c r="U8" s="23">
        <f t="shared" si="2"/>
        <v>0</v>
      </c>
      <c r="V8" s="23">
        <f t="shared" si="2"/>
        <v>0</v>
      </c>
      <c r="W8" s="23">
        <f t="shared" si="2"/>
        <v>0</v>
      </c>
      <c r="X8" s="23">
        <f t="shared" si="2"/>
        <v>4</v>
      </c>
      <c r="Y8" s="23">
        <f t="shared" si="2"/>
        <v>4</v>
      </c>
      <c r="Z8" s="23">
        <f t="shared" si="2"/>
        <v>4</v>
      </c>
      <c r="AA8" s="23">
        <f t="shared" si="2"/>
        <v>4</v>
      </c>
      <c r="AB8" s="23">
        <f t="shared" si="2"/>
        <v>4</v>
      </c>
      <c r="AC8" s="23">
        <f t="shared" si="2"/>
        <v>4</v>
      </c>
      <c r="AD8" s="23">
        <f t="shared" si="2"/>
        <v>4</v>
      </c>
      <c r="AE8" s="23">
        <f t="shared" si="2"/>
        <v>4</v>
      </c>
      <c r="AF8" s="23">
        <f t="shared" si="2"/>
        <v>4</v>
      </c>
      <c r="AG8" s="23">
        <f t="shared" si="2"/>
        <v>0</v>
      </c>
      <c r="AH8" s="23">
        <f t="shared" si="2"/>
        <v>0</v>
      </c>
      <c r="AI8" s="23">
        <f t="shared" si="2"/>
        <v>0</v>
      </c>
      <c r="AJ8" s="23">
        <f t="shared" si="2"/>
        <v>0</v>
      </c>
      <c r="AK8" s="23" t="s">
        <v>116</v>
      </c>
      <c r="AL8" s="23">
        <f aca="true" t="shared" si="3" ref="AL8:BE8">AL10+AL12</f>
        <v>0</v>
      </c>
      <c r="AM8" s="23">
        <f t="shared" si="3"/>
        <v>0</v>
      </c>
      <c r="AN8" s="23">
        <f t="shared" si="3"/>
        <v>0</v>
      </c>
      <c r="AO8" s="23">
        <f t="shared" si="3"/>
        <v>0</v>
      </c>
      <c r="AP8" s="23">
        <f t="shared" si="3"/>
        <v>0</v>
      </c>
      <c r="AQ8" s="23">
        <f t="shared" si="3"/>
        <v>0</v>
      </c>
      <c r="AR8" s="23">
        <f t="shared" si="3"/>
        <v>0</v>
      </c>
      <c r="AS8" s="23">
        <f t="shared" si="3"/>
        <v>0</v>
      </c>
      <c r="AT8" s="23">
        <f t="shared" si="3"/>
        <v>0</v>
      </c>
      <c r="AU8" s="23">
        <f t="shared" si="3"/>
        <v>0</v>
      </c>
      <c r="AV8" s="23">
        <f t="shared" si="3"/>
        <v>0</v>
      </c>
      <c r="AW8" s="23">
        <f t="shared" si="3"/>
        <v>0</v>
      </c>
      <c r="AX8" s="23">
        <f t="shared" si="3"/>
        <v>0</v>
      </c>
      <c r="AY8" s="23">
        <f t="shared" si="3"/>
        <v>0</v>
      </c>
      <c r="AZ8" s="23">
        <f t="shared" si="3"/>
        <v>0</v>
      </c>
      <c r="BA8" s="23">
        <f t="shared" si="3"/>
        <v>0</v>
      </c>
      <c r="BB8" s="23">
        <f t="shared" si="3"/>
        <v>0</v>
      </c>
      <c r="BC8" s="23">
        <f t="shared" si="3"/>
        <v>0</v>
      </c>
      <c r="BD8" s="23">
        <f t="shared" si="3"/>
        <v>0</v>
      </c>
      <c r="BE8" s="23">
        <f t="shared" si="3"/>
        <v>46</v>
      </c>
    </row>
    <row r="9" spans="1:57" ht="12.75">
      <c r="A9" s="191"/>
      <c r="B9" s="135" t="s">
        <v>34</v>
      </c>
      <c r="C9" s="135" t="s">
        <v>19</v>
      </c>
      <c r="D9" s="2" t="s">
        <v>17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44" t="s">
        <v>117</v>
      </c>
      <c r="T9" s="44" t="s">
        <v>117</v>
      </c>
      <c r="U9" s="29" t="s">
        <v>117</v>
      </c>
      <c r="V9" s="32">
        <v>0</v>
      </c>
      <c r="W9" s="32">
        <v>0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29" t="s">
        <v>117</v>
      </c>
      <c r="AH9" s="29" t="s">
        <v>117</v>
      </c>
      <c r="AI9" s="29" t="s">
        <v>117</v>
      </c>
      <c r="AJ9" s="29" t="s">
        <v>117</v>
      </c>
      <c r="AK9" s="30" t="s">
        <v>116</v>
      </c>
      <c r="AL9" s="13"/>
      <c r="AM9" s="13"/>
      <c r="AN9" s="13"/>
      <c r="AO9" s="13"/>
      <c r="AP9" s="13"/>
      <c r="AQ9" s="12"/>
      <c r="AR9" s="14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39">
        <f aca="true" t="shared" si="4" ref="BE9:BE48">SUM(E9:BD9)</f>
        <v>46</v>
      </c>
    </row>
    <row r="10" spans="1:57" ht="12.75">
      <c r="A10" s="191"/>
      <c r="B10" s="136"/>
      <c r="C10" s="136"/>
      <c r="D10" s="2" t="s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4" t="s">
        <v>117</v>
      </c>
      <c r="T10" s="44" t="s">
        <v>117</v>
      </c>
      <c r="U10" s="29" t="s">
        <v>117</v>
      </c>
      <c r="V10" s="32">
        <v>0</v>
      </c>
      <c r="W10" s="32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29" t="s">
        <v>117</v>
      </c>
      <c r="AH10" s="29" t="s">
        <v>117</v>
      </c>
      <c r="AI10" s="29" t="s">
        <v>117</v>
      </c>
      <c r="AJ10" s="29" t="s">
        <v>117</v>
      </c>
      <c r="AK10" s="30" t="s">
        <v>116</v>
      </c>
      <c r="AL10" s="13"/>
      <c r="AM10" s="13"/>
      <c r="AN10" s="13"/>
      <c r="AO10" s="13"/>
      <c r="AP10" s="13"/>
      <c r="AQ10" s="13"/>
      <c r="AR10" s="14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39">
        <f t="shared" si="4"/>
        <v>0</v>
      </c>
    </row>
    <row r="11" spans="1:57" ht="12.75">
      <c r="A11" s="191"/>
      <c r="B11" s="135" t="s">
        <v>64</v>
      </c>
      <c r="C11" s="135" t="s">
        <v>21</v>
      </c>
      <c r="D11" s="2" t="s">
        <v>17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44" t="s">
        <v>117</v>
      </c>
      <c r="T11" s="44" t="s">
        <v>117</v>
      </c>
      <c r="U11" s="29" t="s">
        <v>117</v>
      </c>
      <c r="V11" s="32">
        <v>0</v>
      </c>
      <c r="W11" s="32">
        <v>0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29" t="s">
        <v>117</v>
      </c>
      <c r="AH11" s="29" t="s">
        <v>117</v>
      </c>
      <c r="AI11" s="29" t="s">
        <v>117</v>
      </c>
      <c r="AJ11" s="29" t="s">
        <v>117</v>
      </c>
      <c r="AK11" s="30" t="s">
        <v>116</v>
      </c>
      <c r="AL11" s="13"/>
      <c r="AM11" s="13"/>
      <c r="AN11" s="13"/>
      <c r="AO11" s="13"/>
      <c r="AP11" s="13"/>
      <c r="AQ11" s="12"/>
      <c r="AR11" s="14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39">
        <f t="shared" si="4"/>
        <v>46</v>
      </c>
    </row>
    <row r="12" spans="1:57" ht="12.75">
      <c r="A12" s="191"/>
      <c r="B12" s="136"/>
      <c r="C12" s="136"/>
      <c r="D12" s="2" t="s">
        <v>18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44" t="s">
        <v>117</v>
      </c>
      <c r="T12" s="44" t="s">
        <v>117</v>
      </c>
      <c r="U12" s="29" t="s">
        <v>117</v>
      </c>
      <c r="V12" s="32">
        <v>0</v>
      </c>
      <c r="W12" s="32">
        <v>0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29" t="s">
        <v>117</v>
      </c>
      <c r="AH12" s="29" t="s">
        <v>117</v>
      </c>
      <c r="AI12" s="29" t="s">
        <v>117</v>
      </c>
      <c r="AJ12" s="29" t="s">
        <v>117</v>
      </c>
      <c r="AK12" s="30" t="s">
        <v>116</v>
      </c>
      <c r="AL12" s="13"/>
      <c r="AM12" s="13"/>
      <c r="AN12" s="13"/>
      <c r="AO12" s="13"/>
      <c r="AP12" s="13"/>
      <c r="AQ12" s="13"/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39">
        <f t="shared" si="4"/>
        <v>46</v>
      </c>
    </row>
    <row r="13" spans="1:57" ht="12.75" customHeight="1">
      <c r="A13" s="191"/>
      <c r="B13" s="135" t="s">
        <v>162</v>
      </c>
      <c r="C13" s="135" t="s">
        <v>182</v>
      </c>
      <c r="D13" s="2" t="s">
        <v>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44" t="s">
        <v>117</v>
      </c>
      <c r="T13" s="44" t="s">
        <v>117</v>
      </c>
      <c r="U13" s="29" t="s">
        <v>117</v>
      </c>
      <c r="V13" s="32">
        <v>0</v>
      </c>
      <c r="W13" s="32">
        <v>0</v>
      </c>
      <c r="X13" s="13">
        <v>4</v>
      </c>
      <c r="Y13" s="13">
        <v>4</v>
      </c>
      <c r="Z13" s="13">
        <v>4</v>
      </c>
      <c r="AA13" s="13">
        <v>4</v>
      </c>
      <c r="AB13" s="13">
        <v>4</v>
      </c>
      <c r="AC13" s="13">
        <v>4</v>
      </c>
      <c r="AD13" s="13">
        <v>4</v>
      </c>
      <c r="AE13" s="13">
        <v>4</v>
      </c>
      <c r="AF13" s="13">
        <v>4</v>
      </c>
      <c r="AG13" s="29" t="s">
        <v>117</v>
      </c>
      <c r="AH13" s="29" t="s">
        <v>117</v>
      </c>
      <c r="AI13" s="29" t="s">
        <v>117</v>
      </c>
      <c r="AJ13" s="29" t="s">
        <v>117</v>
      </c>
      <c r="AK13" s="30" t="s">
        <v>116</v>
      </c>
      <c r="AL13" s="13"/>
      <c r="AM13" s="13"/>
      <c r="AN13" s="13"/>
      <c r="AO13" s="13"/>
      <c r="AP13" s="13"/>
      <c r="AQ13" s="13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39">
        <f t="shared" si="4"/>
        <v>36</v>
      </c>
    </row>
    <row r="14" spans="1:57" ht="12.75">
      <c r="A14" s="191"/>
      <c r="B14" s="136"/>
      <c r="C14" s="136"/>
      <c r="D14" s="2" t="s">
        <v>18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4" t="s">
        <v>117</v>
      </c>
      <c r="T14" s="44" t="s">
        <v>117</v>
      </c>
      <c r="U14" s="29" t="s">
        <v>117</v>
      </c>
      <c r="V14" s="32">
        <v>0</v>
      </c>
      <c r="W14" s="32">
        <v>0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29" t="s">
        <v>117</v>
      </c>
      <c r="AH14" s="29" t="s">
        <v>117</v>
      </c>
      <c r="AI14" s="29" t="s">
        <v>117</v>
      </c>
      <c r="AJ14" s="29" t="s">
        <v>117</v>
      </c>
      <c r="AK14" s="30" t="s">
        <v>116</v>
      </c>
      <c r="AL14" s="13"/>
      <c r="AM14" s="13"/>
      <c r="AN14" s="13"/>
      <c r="AO14" s="13"/>
      <c r="AP14" s="13"/>
      <c r="AQ14" s="13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39">
        <f t="shared" si="4"/>
        <v>18</v>
      </c>
    </row>
    <row r="15" spans="1:57" s="10" customFormat="1" ht="12.75">
      <c r="A15" s="191"/>
      <c r="B15" s="146" t="s">
        <v>38</v>
      </c>
      <c r="C15" s="146" t="s">
        <v>121</v>
      </c>
      <c r="D15" s="101" t="s">
        <v>17</v>
      </c>
      <c r="E15" s="45">
        <f aca="true" t="shared" si="5" ref="E15:U15">SUM(E17,E23,E38)</f>
        <v>32</v>
      </c>
      <c r="F15" s="45">
        <f t="shared" si="5"/>
        <v>32</v>
      </c>
      <c r="G15" s="45">
        <f t="shared" si="5"/>
        <v>32</v>
      </c>
      <c r="H15" s="45">
        <f t="shared" si="5"/>
        <v>32</v>
      </c>
      <c r="I15" s="45">
        <f t="shared" si="5"/>
        <v>32</v>
      </c>
      <c r="J15" s="45">
        <f t="shared" si="5"/>
        <v>32</v>
      </c>
      <c r="K15" s="45">
        <f t="shared" si="5"/>
        <v>32</v>
      </c>
      <c r="L15" s="45">
        <f t="shared" si="5"/>
        <v>32</v>
      </c>
      <c r="M15" s="45">
        <f t="shared" si="5"/>
        <v>32</v>
      </c>
      <c r="N15" s="45">
        <f t="shared" si="5"/>
        <v>32</v>
      </c>
      <c r="O15" s="45">
        <f t="shared" si="5"/>
        <v>32</v>
      </c>
      <c r="P15" s="45">
        <f t="shared" si="5"/>
        <v>32</v>
      </c>
      <c r="Q15" s="45">
        <f t="shared" si="5"/>
        <v>32</v>
      </c>
      <c r="R15" s="45">
        <f t="shared" si="5"/>
        <v>32</v>
      </c>
      <c r="S15" s="45">
        <f t="shared" si="5"/>
        <v>36</v>
      </c>
      <c r="T15" s="45">
        <f t="shared" si="5"/>
        <v>36</v>
      </c>
      <c r="U15" s="45">
        <f t="shared" si="5"/>
        <v>36</v>
      </c>
      <c r="V15" s="46">
        <v>0</v>
      </c>
      <c r="W15" s="46">
        <v>0</v>
      </c>
      <c r="X15" s="46">
        <f aca="true" t="shared" si="6" ref="X15:AJ15">SUM(X17,X23,X38)</f>
        <v>28</v>
      </c>
      <c r="Y15" s="46">
        <f t="shared" si="6"/>
        <v>28</v>
      </c>
      <c r="Z15" s="46">
        <f t="shared" si="6"/>
        <v>28</v>
      </c>
      <c r="AA15" s="46">
        <f t="shared" si="6"/>
        <v>28</v>
      </c>
      <c r="AB15" s="46">
        <f t="shared" si="6"/>
        <v>28</v>
      </c>
      <c r="AC15" s="46">
        <f t="shared" si="6"/>
        <v>28</v>
      </c>
      <c r="AD15" s="46">
        <f t="shared" si="6"/>
        <v>28</v>
      </c>
      <c r="AE15" s="46">
        <f t="shared" si="6"/>
        <v>28</v>
      </c>
      <c r="AF15" s="46">
        <f t="shared" si="6"/>
        <v>28</v>
      </c>
      <c r="AG15" s="46">
        <f t="shared" si="6"/>
        <v>36</v>
      </c>
      <c r="AH15" s="46">
        <f t="shared" si="6"/>
        <v>36</v>
      </c>
      <c r="AI15" s="46">
        <f t="shared" si="6"/>
        <v>36</v>
      </c>
      <c r="AJ15" s="46">
        <f t="shared" si="6"/>
        <v>36</v>
      </c>
      <c r="AK15" s="45" t="s">
        <v>116</v>
      </c>
      <c r="AL15" s="46">
        <f aca="true" t="shared" si="7" ref="AL15:BD15">SUM(AL17,AL23,AL38)</f>
        <v>0</v>
      </c>
      <c r="AM15" s="46">
        <f t="shared" si="7"/>
        <v>0</v>
      </c>
      <c r="AN15" s="46">
        <f t="shared" si="7"/>
        <v>0</v>
      </c>
      <c r="AO15" s="46">
        <f t="shared" si="7"/>
        <v>0</v>
      </c>
      <c r="AP15" s="46">
        <f t="shared" si="7"/>
        <v>0</v>
      </c>
      <c r="AQ15" s="46">
        <f t="shared" si="7"/>
        <v>0</v>
      </c>
      <c r="AR15" s="46">
        <f t="shared" si="7"/>
        <v>0</v>
      </c>
      <c r="AS15" s="46">
        <f t="shared" si="7"/>
        <v>0</v>
      </c>
      <c r="AT15" s="46">
        <f t="shared" si="7"/>
        <v>0</v>
      </c>
      <c r="AU15" s="46">
        <f t="shared" si="7"/>
        <v>0</v>
      </c>
      <c r="AV15" s="46">
        <f t="shared" si="7"/>
        <v>0</v>
      </c>
      <c r="AW15" s="46">
        <f t="shared" si="7"/>
        <v>0</v>
      </c>
      <c r="AX15" s="46">
        <f t="shared" si="7"/>
        <v>0</v>
      </c>
      <c r="AY15" s="46">
        <f t="shared" si="7"/>
        <v>0</v>
      </c>
      <c r="AZ15" s="46">
        <f t="shared" si="7"/>
        <v>0</v>
      </c>
      <c r="BA15" s="46">
        <f t="shared" si="7"/>
        <v>0</v>
      </c>
      <c r="BB15" s="46">
        <f t="shared" si="7"/>
        <v>0</v>
      </c>
      <c r="BC15" s="46">
        <f t="shared" si="7"/>
        <v>0</v>
      </c>
      <c r="BD15" s="46">
        <f t="shared" si="7"/>
        <v>0</v>
      </c>
      <c r="BE15" s="47">
        <f t="shared" si="4"/>
        <v>952</v>
      </c>
    </row>
    <row r="16" spans="1:57" s="10" customFormat="1" ht="12.75">
      <c r="A16" s="191"/>
      <c r="B16" s="147"/>
      <c r="C16" s="147"/>
      <c r="D16" s="101" t="s">
        <v>18</v>
      </c>
      <c r="E16" s="45">
        <f aca="true" t="shared" si="8" ref="E16:U16">SUM(E18,E24,E39)</f>
        <v>16</v>
      </c>
      <c r="F16" s="45">
        <f t="shared" si="8"/>
        <v>16</v>
      </c>
      <c r="G16" s="45">
        <f t="shared" si="8"/>
        <v>16</v>
      </c>
      <c r="H16" s="45">
        <f t="shared" si="8"/>
        <v>16</v>
      </c>
      <c r="I16" s="45">
        <f t="shared" si="8"/>
        <v>16</v>
      </c>
      <c r="J16" s="45">
        <f t="shared" si="8"/>
        <v>16</v>
      </c>
      <c r="K16" s="45">
        <f t="shared" si="8"/>
        <v>16</v>
      </c>
      <c r="L16" s="45">
        <f t="shared" si="8"/>
        <v>16</v>
      </c>
      <c r="M16" s="45">
        <f t="shared" si="8"/>
        <v>16</v>
      </c>
      <c r="N16" s="45">
        <f t="shared" si="8"/>
        <v>16</v>
      </c>
      <c r="O16" s="45">
        <f t="shared" si="8"/>
        <v>16</v>
      </c>
      <c r="P16" s="45">
        <f t="shared" si="8"/>
        <v>16</v>
      </c>
      <c r="Q16" s="45">
        <f t="shared" si="8"/>
        <v>16</v>
      </c>
      <c r="R16" s="45">
        <f t="shared" si="8"/>
        <v>16</v>
      </c>
      <c r="S16" s="45">
        <f t="shared" si="8"/>
        <v>0</v>
      </c>
      <c r="T16" s="45">
        <f t="shared" si="8"/>
        <v>0</v>
      </c>
      <c r="U16" s="45">
        <f t="shared" si="8"/>
        <v>0</v>
      </c>
      <c r="V16" s="46">
        <v>0</v>
      </c>
      <c r="W16" s="46">
        <v>0</v>
      </c>
      <c r="X16" s="46">
        <f aca="true" t="shared" si="9" ref="X16:AJ16">SUM(X18,X24,X39)</f>
        <v>14</v>
      </c>
      <c r="Y16" s="46">
        <f t="shared" si="9"/>
        <v>14</v>
      </c>
      <c r="Z16" s="46">
        <f t="shared" si="9"/>
        <v>14</v>
      </c>
      <c r="AA16" s="46">
        <f t="shared" si="9"/>
        <v>14</v>
      </c>
      <c r="AB16" s="46">
        <f t="shared" si="9"/>
        <v>14</v>
      </c>
      <c r="AC16" s="46">
        <f t="shared" si="9"/>
        <v>14</v>
      </c>
      <c r="AD16" s="46">
        <f t="shared" si="9"/>
        <v>14</v>
      </c>
      <c r="AE16" s="46">
        <f t="shared" si="9"/>
        <v>14</v>
      </c>
      <c r="AF16" s="46">
        <f t="shared" si="9"/>
        <v>14</v>
      </c>
      <c r="AG16" s="46">
        <f t="shared" si="9"/>
        <v>0</v>
      </c>
      <c r="AH16" s="46">
        <f t="shared" si="9"/>
        <v>0</v>
      </c>
      <c r="AI16" s="46">
        <f t="shared" si="9"/>
        <v>0</v>
      </c>
      <c r="AJ16" s="46">
        <f t="shared" si="9"/>
        <v>0</v>
      </c>
      <c r="AK16" s="45" t="s">
        <v>116</v>
      </c>
      <c r="AL16" s="46">
        <f aca="true" t="shared" si="10" ref="AL16:BD16">SUM(AL18,AL24,AL39)</f>
        <v>0</v>
      </c>
      <c r="AM16" s="46">
        <f t="shared" si="10"/>
        <v>0</v>
      </c>
      <c r="AN16" s="46">
        <f t="shared" si="10"/>
        <v>0</v>
      </c>
      <c r="AO16" s="46">
        <f t="shared" si="10"/>
        <v>0</v>
      </c>
      <c r="AP16" s="46">
        <f t="shared" si="10"/>
        <v>0</v>
      </c>
      <c r="AQ16" s="46">
        <f t="shared" si="10"/>
        <v>0</v>
      </c>
      <c r="AR16" s="46">
        <f t="shared" si="10"/>
        <v>0</v>
      </c>
      <c r="AS16" s="46">
        <f t="shared" si="10"/>
        <v>0</v>
      </c>
      <c r="AT16" s="46">
        <f t="shared" si="10"/>
        <v>0</v>
      </c>
      <c r="AU16" s="46">
        <f t="shared" si="10"/>
        <v>0</v>
      </c>
      <c r="AV16" s="46">
        <f t="shared" si="10"/>
        <v>0</v>
      </c>
      <c r="AW16" s="46">
        <f t="shared" si="10"/>
        <v>0</v>
      </c>
      <c r="AX16" s="46">
        <f t="shared" si="10"/>
        <v>0</v>
      </c>
      <c r="AY16" s="46">
        <f t="shared" si="10"/>
        <v>0</v>
      </c>
      <c r="AZ16" s="46">
        <f t="shared" si="10"/>
        <v>0</v>
      </c>
      <c r="BA16" s="46">
        <f t="shared" si="10"/>
        <v>0</v>
      </c>
      <c r="BB16" s="46">
        <f t="shared" si="10"/>
        <v>0</v>
      </c>
      <c r="BC16" s="46">
        <f t="shared" si="10"/>
        <v>0</v>
      </c>
      <c r="BD16" s="46">
        <f t="shared" si="10"/>
        <v>0</v>
      </c>
      <c r="BE16" s="47">
        <f t="shared" si="4"/>
        <v>350</v>
      </c>
    </row>
    <row r="17" spans="1:57" s="10" customFormat="1" ht="12.75" customHeight="1">
      <c r="A17" s="191"/>
      <c r="B17" s="146" t="s">
        <v>39</v>
      </c>
      <c r="C17" s="146" t="s">
        <v>122</v>
      </c>
      <c r="D17" s="101" t="s">
        <v>17</v>
      </c>
      <c r="E17" s="47">
        <f>SUM(E19,E21)</f>
        <v>0</v>
      </c>
      <c r="F17" s="47">
        <f aca="true" t="shared" si="11" ref="F17:AJ17">SUM(F19,F21)</f>
        <v>0</v>
      </c>
      <c r="G17" s="47">
        <f t="shared" si="11"/>
        <v>0</v>
      </c>
      <c r="H17" s="47">
        <f t="shared" si="11"/>
        <v>0</v>
      </c>
      <c r="I17" s="47">
        <f t="shared" si="11"/>
        <v>0</v>
      </c>
      <c r="J17" s="47">
        <f t="shared" si="11"/>
        <v>0</v>
      </c>
      <c r="K17" s="47">
        <f t="shared" si="11"/>
        <v>0</v>
      </c>
      <c r="L17" s="47">
        <f t="shared" si="11"/>
        <v>0</v>
      </c>
      <c r="M17" s="47">
        <f t="shared" si="11"/>
        <v>0</v>
      </c>
      <c r="N17" s="47">
        <f t="shared" si="11"/>
        <v>0</v>
      </c>
      <c r="O17" s="47">
        <f t="shared" si="11"/>
        <v>0</v>
      </c>
      <c r="P17" s="47">
        <f t="shared" si="11"/>
        <v>0</v>
      </c>
      <c r="Q17" s="47">
        <f t="shared" si="11"/>
        <v>0</v>
      </c>
      <c r="R17" s="47">
        <f t="shared" si="11"/>
        <v>0</v>
      </c>
      <c r="S17" s="47">
        <f>SUM(S19,S21)</f>
        <v>0</v>
      </c>
      <c r="T17" s="47">
        <f t="shared" si="11"/>
        <v>0</v>
      </c>
      <c r="U17" s="47">
        <f t="shared" si="11"/>
        <v>0</v>
      </c>
      <c r="V17" s="47">
        <f t="shared" si="11"/>
        <v>0</v>
      </c>
      <c r="W17" s="47">
        <f t="shared" si="11"/>
        <v>0</v>
      </c>
      <c r="X17" s="47">
        <f t="shared" si="11"/>
        <v>8</v>
      </c>
      <c r="Y17" s="47">
        <f t="shared" si="11"/>
        <v>8</v>
      </c>
      <c r="Z17" s="47">
        <f t="shared" si="11"/>
        <v>8</v>
      </c>
      <c r="AA17" s="47">
        <f t="shared" si="11"/>
        <v>8</v>
      </c>
      <c r="AB17" s="47">
        <f t="shared" si="11"/>
        <v>8</v>
      </c>
      <c r="AC17" s="47">
        <f t="shared" si="11"/>
        <v>8</v>
      </c>
      <c r="AD17" s="47">
        <f t="shared" si="11"/>
        <v>8</v>
      </c>
      <c r="AE17" s="47">
        <f t="shared" si="11"/>
        <v>8</v>
      </c>
      <c r="AF17" s="47">
        <f t="shared" si="11"/>
        <v>8</v>
      </c>
      <c r="AG17" s="47">
        <f t="shared" si="11"/>
        <v>0</v>
      </c>
      <c r="AH17" s="47">
        <f t="shared" si="11"/>
        <v>0</v>
      </c>
      <c r="AI17" s="47">
        <f t="shared" si="11"/>
        <v>0</v>
      </c>
      <c r="AJ17" s="47">
        <f t="shared" si="11"/>
        <v>0</v>
      </c>
      <c r="AK17" s="45" t="s">
        <v>116</v>
      </c>
      <c r="AL17" s="47">
        <f aca="true" t="shared" si="12" ref="AL17:BD17">SUM(AL19)</f>
        <v>0</v>
      </c>
      <c r="AM17" s="47">
        <f t="shared" si="12"/>
        <v>0</v>
      </c>
      <c r="AN17" s="47">
        <f t="shared" si="12"/>
        <v>0</v>
      </c>
      <c r="AO17" s="47">
        <f t="shared" si="12"/>
        <v>0</v>
      </c>
      <c r="AP17" s="47">
        <f t="shared" si="12"/>
        <v>0</v>
      </c>
      <c r="AQ17" s="47">
        <f t="shared" si="12"/>
        <v>0</v>
      </c>
      <c r="AR17" s="47">
        <f t="shared" si="12"/>
        <v>0</v>
      </c>
      <c r="AS17" s="47">
        <f t="shared" si="12"/>
        <v>0</v>
      </c>
      <c r="AT17" s="47">
        <f t="shared" si="12"/>
        <v>0</v>
      </c>
      <c r="AU17" s="47">
        <f t="shared" si="12"/>
        <v>0</v>
      </c>
      <c r="AV17" s="47">
        <f t="shared" si="12"/>
        <v>0</v>
      </c>
      <c r="AW17" s="47">
        <f t="shared" si="12"/>
        <v>0</v>
      </c>
      <c r="AX17" s="47">
        <f t="shared" si="12"/>
        <v>0</v>
      </c>
      <c r="AY17" s="47">
        <f t="shared" si="12"/>
        <v>0</v>
      </c>
      <c r="AZ17" s="47">
        <f t="shared" si="12"/>
        <v>0</v>
      </c>
      <c r="BA17" s="47">
        <f t="shared" si="12"/>
        <v>0</v>
      </c>
      <c r="BB17" s="47">
        <f t="shared" si="12"/>
        <v>0</v>
      </c>
      <c r="BC17" s="47">
        <f t="shared" si="12"/>
        <v>0</v>
      </c>
      <c r="BD17" s="47">
        <f t="shared" si="12"/>
        <v>0</v>
      </c>
      <c r="BE17" s="47">
        <f t="shared" si="4"/>
        <v>72</v>
      </c>
    </row>
    <row r="18" spans="1:57" s="10" customFormat="1" ht="12.75">
      <c r="A18" s="191"/>
      <c r="B18" s="147"/>
      <c r="C18" s="147"/>
      <c r="D18" s="101" t="s">
        <v>18</v>
      </c>
      <c r="E18" s="47">
        <f>SUM(E20,E22)</f>
        <v>0</v>
      </c>
      <c r="F18" s="47">
        <f aca="true" t="shared" si="13" ref="F18:AJ18">SUM(F20,F22)</f>
        <v>0</v>
      </c>
      <c r="G18" s="47">
        <f t="shared" si="13"/>
        <v>0</v>
      </c>
      <c r="H18" s="47">
        <f t="shared" si="13"/>
        <v>0</v>
      </c>
      <c r="I18" s="47">
        <f t="shared" si="13"/>
        <v>0</v>
      </c>
      <c r="J18" s="47">
        <f t="shared" si="13"/>
        <v>0</v>
      </c>
      <c r="K18" s="47">
        <f t="shared" si="13"/>
        <v>0</v>
      </c>
      <c r="L18" s="47">
        <f t="shared" si="13"/>
        <v>0</v>
      </c>
      <c r="M18" s="47">
        <f t="shared" si="13"/>
        <v>0</v>
      </c>
      <c r="N18" s="47">
        <f t="shared" si="13"/>
        <v>0</v>
      </c>
      <c r="O18" s="47">
        <f t="shared" si="13"/>
        <v>0</v>
      </c>
      <c r="P18" s="47">
        <f t="shared" si="13"/>
        <v>0</v>
      </c>
      <c r="Q18" s="47">
        <f t="shared" si="13"/>
        <v>0</v>
      </c>
      <c r="R18" s="47">
        <f t="shared" si="13"/>
        <v>0</v>
      </c>
      <c r="S18" s="47">
        <f t="shared" si="13"/>
        <v>0</v>
      </c>
      <c r="T18" s="47">
        <f t="shared" si="13"/>
        <v>0</v>
      </c>
      <c r="U18" s="47">
        <f t="shared" si="13"/>
        <v>0</v>
      </c>
      <c r="V18" s="47">
        <f t="shared" si="13"/>
        <v>0</v>
      </c>
      <c r="W18" s="47">
        <f t="shared" si="13"/>
        <v>0</v>
      </c>
      <c r="X18" s="47">
        <f t="shared" si="13"/>
        <v>4</v>
      </c>
      <c r="Y18" s="47">
        <f t="shared" si="13"/>
        <v>4</v>
      </c>
      <c r="Z18" s="47">
        <f t="shared" si="13"/>
        <v>4</v>
      </c>
      <c r="AA18" s="47">
        <f t="shared" si="13"/>
        <v>4</v>
      </c>
      <c r="AB18" s="47">
        <f t="shared" si="13"/>
        <v>4</v>
      </c>
      <c r="AC18" s="47">
        <f t="shared" si="13"/>
        <v>4</v>
      </c>
      <c r="AD18" s="47">
        <f t="shared" si="13"/>
        <v>4</v>
      </c>
      <c r="AE18" s="47">
        <f t="shared" si="13"/>
        <v>4</v>
      </c>
      <c r="AF18" s="47">
        <f t="shared" si="13"/>
        <v>4</v>
      </c>
      <c r="AG18" s="47">
        <f t="shared" si="13"/>
        <v>0</v>
      </c>
      <c r="AH18" s="47">
        <f t="shared" si="13"/>
        <v>0</v>
      </c>
      <c r="AI18" s="47">
        <f t="shared" si="13"/>
        <v>0</v>
      </c>
      <c r="AJ18" s="47">
        <f t="shared" si="13"/>
        <v>0</v>
      </c>
      <c r="AK18" s="45" t="s">
        <v>116</v>
      </c>
      <c r="AL18" s="47">
        <f aca="true" t="shared" si="14" ref="AL18:BD18">SUM(AL20)</f>
        <v>0</v>
      </c>
      <c r="AM18" s="47">
        <f t="shared" si="14"/>
        <v>0</v>
      </c>
      <c r="AN18" s="47">
        <f t="shared" si="14"/>
        <v>0</v>
      </c>
      <c r="AO18" s="47">
        <f t="shared" si="14"/>
        <v>0</v>
      </c>
      <c r="AP18" s="47">
        <f t="shared" si="14"/>
        <v>0</v>
      </c>
      <c r="AQ18" s="47">
        <f t="shared" si="14"/>
        <v>0</v>
      </c>
      <c r="AR18" s="47">
        <f t="shared" si="14"/>
        <v>0</v>
      </c>
      <c r="AS18" s="47">
        <f t="shared" si="14"/>
        <v>0</v>
      </c>
      <c r="AT18" s="47">
        <f t="shared" si="14"/>
        <v>0</v>
      </c>
      <c r="AU18" s="47">
        <f t="shared" si="14"/>
        <v>0</v>
      </c>
      <c r="AV18" s="47">
        <f t="shared" si="14"/>
        <v>0</v>
      </c>
      <c r="AW18" s="47">
        <f t="shared" si="14"/>
        <v>0</v>
      </c>
      <c r="AX18" s="47">
        <f t="shared" si="14"/>
        <v>0</v>
      </c>
      <c r="AY18" s="47">
        <f t="shared" si="14"/>
        <v>0</v>
      </c>
      <c r="AZ18" s="47">
        <f t="shared" si="14"/>
        <v>0</v>
      </c>
      <c r="BA18" s="47">
        <f t="shared" si="14"/>
        <v>0</v>
      </c>
      <c r="BB18" s="47">
        <f t="shared" si="14"/>
        <v>0</v>
      </c>
      <c r="BC18" s="47">
        <f t="shared" si="14"/>
        <v>0</v>
      </c>
      <c r="BD18" s="47">
        <f t="shared" si="14"/>
        <v>0</v>
      </c>
      <c r="BE18" s="47">
        <f t="shared" si="4"/>
        <v>36</v>
      </c>
    </row>
    <row r="19" spans="1:57" ht="12.75" customHeight="1">
      <c r="A19" s="191"/>
      <c r="B19" s="135" t="s">
        <v>42</v>
      </c>
      <c r="C19" s="135" t="s">
        <v>54</v>
      </c>
      <c r="D19" s="2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4" t="s">
        <v>117</v>
      </c>
      <c r="T19" s="44" t="s">
        <v>117</v>
      </c>
      <c r="U19" s="44" t="s">
        <v>117</v>
      </c>
      <c r="V19" s="33">
        <v>0</v>
      </c>
      <c r="W19" s="33">
        <v>0</v>
      </c>
      <c r="X19" s="12">
        <v>4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4</v>
      </c>
      <c r="AG19" s="44" t="s">
        <v>117</v>
      </c>
      <c r="AH19" s="44" t="s">
        <v>117</v>
      </c>
      <c r="AI19" s="44" t="s">
        <v>117</v>
      </c>
      <c r="AJ19" s="44" t="s">
        <v>117</v>
      </c>
      <c r="AK19" s="34" t="s">
        <v>116</v>
      </c>
      <c r="AL19" s="12"/>
      <c r="AM19" s="12"/>
      <c r="AN19" s="12"/>
      <c r="AO19" s="12"/>
      <c r="AP19" s="12"/>
      <c r="AQ19" s="12"/>
      <c r="AR19" s="14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39">
        <f t="shared" si="4"/>
        <v>36</v>
      </c>
    </row>
    <row r="20" spans="1:57" ht="12.75">
      <c r="A20" s="191"/>
      <c r="B20" s="136"/>
      <c r="C20" s="136"/>
      <c r="D20" s="2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4" t="s">
        <v>117</v>
      </c>
      <c r="T20" s="44" t="s">
        <v>117</v>
      </c>
      <c r="U20" s="44" t="s">
        <v>117</v>
      </c>
      <c r="V20" s="33">
        <v>0</v>
      </c>
      <c r="W20" s="33">
        <v>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44" t="s">
        <v>117</v>
      </c>
      <c r="AH20" s="44" t="s">
        <v>117</v>
      </c>
      <c r="AI20" s="44" t="s">
        <v>117</v>
      </c>
      <c r="AJ20" s="44" t="s">
        <v>117</v>
      </c>
      <c r="AK20" s="34" t="s">
        <v>116</v>
      </c>
      <c r="AL20" s="12"/>
      <c r="AM20" s="12"/>
      <c r="AN20" s="12"/>
      <c r="AO20" s="12"/>
      <c r="AP20" s="12"/>
      <c r="AQ20" s="12"/>
      <c r="AR20" s="14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39">
        <f t="shared" si="4"/>
        <v>18</v>
      </c>
    </row>
    <row r="21" spans="1:57" ht="12.75" customHeight="1">
      <c r="A21" s="191"/>
      <c r="B21" s="135" t="s">
        <v>163</v>
      </c>
      <c r="C21" s="135" t="s">
        <v>164</v>
      </c>
      <c r="D21" s="2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4" t="s">
        <v>117</v>
      </c>
      <c r="T21" s="44" t="s">
        <v>117</v>
      </c>
      <c r="U21" s="44" t="s">
        <v>117</v>
      </c>
      <c r="V21" s="33">
        <v>0</v>
      </c>
      <c r="W21" s="33">
        <v>0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44" t="s">
        <v>117</v>
      </c>
      <c r="AH21" s="44" t="s">
        <v>117</v>
      </c>
      <c r="AI21" s="44" t="s">
        <v>117</v>
      </c>
      <c r="AJ21" s="44" t="s">
        <v>117</v>
      </c>
      <c r="AK21" s="34" t="s">
        <v>116</v>
      </c>
      <c r="AL21" s="12"/>
      <c r="AM21" s="12"/>
      <c r="AN21" s="12"/>
      <c r="AO21" s="12"/>
      <c r="AP21" s="12"/>
      <c r="AQ21" s="12"/>
      <c r="AR21" s="14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39">
        <f t="shared" si="4"/>
        <v>36</v>
      </c>
    </row>
    <row r="22" spans="1:57" ht="12.75">
      <c r="A22" s="191"/>
      <c r="B22" s="136"/>
      <c r="C22" s="136"/>
      <c r="D22" s="2" t="s">
        <v>18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4" t="s">
        <v>117</v>
      </c>
      <c r="T22" s="44" t="s">
        <v>117</v>
      </c>
      <c r="U22" s="44" t="s">
        <v>117</v>
      </c>
      <c r="V22" s="33">
        <v>0</v>
      </c>
      <c r="W22" s="33">
        <v>0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44" t="s">
        <v>117</v>
      </c>
      <c r="AH22" s="44" t="s">
        <v>117</v>
      </c>
      <c r="AI22" s="44" t="s">
        <v>117</v>
      </c>
      <c r="AJ22" s="44" t="s">
        <v>117</v>
      </c>
      <c r="AK22" s="34" t="s">
        <v>116</v>
      </c>
      <c r="AL22" s="12"/>
      <c r="AM22" s="12"/>
      <c r="AN22" s="12"/>
      <c r="AO22" s="12"/>
      <c r="AP22" s="12"/>
      <c r="AQ22" s="12"/>
      <c r="AR22" s="14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39">
        <f t="shared" si="4"/>
        <v>18</v>
      </c>
    </row>
    <row r="23" spans="1:57" s="10" customFormat="1" ht="12.75" customHeight="1">
      <c r="A23" s="191"/>
      <c r="B23" s="146" t="s">
        <v>44</v>
      </c>
      <c r="C23" s="146" t="s">
        <v>45</v>
      </c>
      <c r="D23" s="101" t="s">
        <v>17</v>
      </c>
      <c r="E23" s="47">
        <f>SUM(E25,E27,E31,E33,E35,E37,E29,)</f>
        <v>27</v>
      </c>
      <c r="F23" s="47">
        <f aca="true" t="shared" si="15" ref="F23:AF23">SUM(F25,F27,F31,F33,F35,F37,F29,)</f>
        <v>27</v>
      </c>
      <c r="G23" s="47">
        <f t="shared" si="15"/>
        <v>27</v>
      </c>
      <c r="H23" s="47">
        <f t="shared" si="15"/>
        <v>27</v>
      </c>
      <c r="I23" s="47">
        <f t="shared" si="15"/>
        <v>27</v>
      </c>
      <c r="J23" s="47">
        <f t="shared" si="15"/>
        <v>27</v>
      </c>
      <c r="K23" s="47">
        <f t="shared" si="15"/>
        <v>27</v>
      </c>
      <c r="L23" s="47">
        <f t="shared" si="15"/>
        <v>27</v>
      </c>
      <c r="M23" s="47">
        <f t="shared" si="15"/>
        <v>27</v>
      </c>
      <c r="N23" s="47">
        <f t="shared" si="15"/>
        <v>27</v>
      </c>
      <c r="O23" s="47">
        <f t="shared" si="15"/>
        <v>27</v>
      </c>
      <c r="P23" s="47">
        <f t="shared" si="15"/>
        <v>27</v>
      </c>
      <c r="Q23" s="47">
        <f t="shared" si="15"/>
        <v>27</v>
      </c>
      <c r="R23" s="47">
        <f t="shared" si="15"/>
        <v>27</v>
      </c>
      <c r="S23" s="47">
        <f t="shared" si="15"/>
        <v>36</v>
      </c>
      <c r="T23" s="47">
        <f t="shared" si="15"/>
        <v>36</v>
      </c>
      <c r="U23" s="47">
        <f t="shared" si="15"/>
        <v>36</v>
      </c>
      <c r="V23" s="47">
        <f t="shared" si="15"/>
        <v>0</v>
      </c>
      <c r="W23" s="47">
        <f t="shared" si="15"/>
        <v>0</v>
      </c>
      <c r="X23" s="47">
        <f t="shared" si="15"/>
        <v>17</v>
      </c>
      <c r="Y23" s="47">
        <f t="shared" si="15"/>
        <v>17</v>
      </c>
      <c r="Z23" s="47">
        <f t="shared" si="15"/>
        <v>17</v>
      </c>
      <c r="AA23" s="47">
        <f t="shared" si="15"/>
        <v>17</v>
      </c>
      <c r="AB23" s="47">
        <f t="shared" si="15"/>
        <v>17</v>
      </c>
      <c r="AC23" s="47">
        <f t="shared" si="15"/>
        <v>17</v>
      </c>
      <c r="AD23" s="47">
        <f t="shared" si="15"/>
        <v>17</v>
      </c>
      <c r="AE23" s="47">
        <f t="shared" si="15"/>
        <v>17</v>
      </c>
      <c r="AF23" s="47">
        <f t="shared" si="15"/>
        <v>17</v>
      </c>
      <c r="AG23" s="47">
        <f>SUM(AG37)</f>
        <v>36</v>
      </c>
      <c r="AH23" s="47">
        <f>SUM(AH37)</f>
        <v>36</v>
      </c>
      <c r="AI23" s="47">
        <f>SUM(AI37)</f>
        <v>0</v>
      </c>
      <c r="AJ23" s="47">
        <f>SUM(AJ37)</f>
        <v>0</v>
      </c>
      <c r="AK23" s="47" t="s">
        <v>116</v>
      </c>
      <c r="AL23" s="47">
        <f aca="true" t="shared" si="16" ref="AL23:BE23">SUM(AL25,AL27,AL31,AL33,AL35,AL37,AL29,)</f>
        <v>0</v>
      </c>
      <c r="AM23" s="47">
        <f t="shared" si="16"/>
        <v>0</v>
      </c>
      <c r="AN23" s="47">
        <f t="shared" si="16"/>
        <v>0</v>
      </c>
      <c r="AO23" s="47">
        <f t="shared" si="16"/>
        <v>0</v>
      </c>
      <c r="AP23" s="47">
        <f t="shared" si="16"/>
        <v>0</v>
      </c>
      <c r="AQ23" s="47">
        <f t="shared" si="16"/>
        <v>0</v>
      </c>
      <c r="AR23" s="47">
        <f t="shared" si="16"/>
        <v>0</v>
      </c>
      <c r="AS23" s="47">
        <f t="shared" si="16"/>
        <v>0</v>
      </c>
      <c r="AT23" s="47">
        <f t="shared" si="16"/>
        <v>0</v>
      </c>
      <c r="AU23" s="47">
        <f t="shared" si="16"/>
        <v>0</v>
      </c>
      <c r="AV23" s="47">
        <f t="shared" si="16"/>
        <v>0</v>
      </c>
      <c r="AW23" s="47">
        <f t="shared" si="16"/>
        <v>0</v>
      </c>
      <c r="AX23" s="47">
        <f t="shared" si="16"/>
        <v>0</v>
      </c>
      <c r="AY23" s="47">
        <f t="shared" si="16"/>
        <v>0</v>
      </c>
      <c r="AZ23" s="47">
        <f t="shared" si="16"/>
        <v>0</v>
      </c>
      <c r="BA23" s="47">
        <f t="shared" si="16"/>
        <v>0</v>
      </c>
      <c r="BB23" s="47">
        <f t="shared" si="16"/>
        <v>0</v>
      </c>
      <c r="BC23" s="47">
        <f t="shared" si="16"/>
        <v>0</v>
      </c>
      <c r="BD23" s="47">
        <f t="shared" si="16"/>
        <v>0</v>
      </c>
      <c r="BE23" s="47">
        <f t="shared" si="16"/>
        <v>711</v>
      </c>
    </row>
    <row r="24" spans="1:57" s="10" customFormat="1" ht="12.75">
      <c r="A24" s="191"/>
      <c r="B24" s="147"/>
      <c r="C24" s="147"/>
      <c r="D24" s="101" t="s">
        <v>18</v>
      </c>
      <c r="E24" s="47">
        <f>SUM(E26,E28,E32,E34,E36,E30)</f>
        <v>13.5</v>
      </c>
      <c r="F24" s="47">
        <f aca="true" t="shared" si="17" ref="F24:BD24">SUM(F26,F28,F32,F34,F36,F30)</f>
        <v>13.5</v>
      </c>
      <c r="G24" s="47">
        <f t="shared" si="17"/>
        <v>13.5</v>
      </c>
      <c r="H24" s="47">
        <f t="shared" si="17"/>
        <v>13.5</v>
      </c>
      <c r="I24" s="47">
        <f t="shared" si="17"/>
        <v>13.5</v>
      </c>
      <c r="J24" s="47">
        <f t="shared" si="17"/>
        <v>13.5</v>
      </c>
      <c r="K24" s="47">
        <f t="shared" si="17"/>
        <v>13.5</v>
      </c>
      <c r="L24" s="47">
        <f t="shared" si="17"/>
        <v>13.5</v>
      </c>
      <c r="M24" s="47">
        <f t="shared" si="17"/>
        <v>13.5</v>
      </c>
      <c r="N24" s="47">
        <f t="shared" si="17"/>
        <v>13.5</v>
      </c>
      <c r="O24" s="47">
        <f t="shared" si="17"/>
        <v>13.5</v>
      </c>
      <c r="P24" s="47">
        <f t="shared" si="17"/>
        <v>13.5</v>
      </c>
      <c r="Q24" s="47">
        <f t="shared" si="17"/>
        <v>13.5</v>
      </c>
      <c r="R24" s="47">
        <f t="shared" si="17"/>
        <v>13.5</v>
      </c>
      <c r="S24" s="47">
        <f t="shared" si="17"/>
        <v>0</v>
      </c>
      <c r="T24" s="47">
        <f t="shared" si="17"/>
        <v>0</v>
      </c>
      <c r="U24" s="47">
        <f t="shared" si="17"/>
        <v>0</v>
      </c>
      <c r="V24" s="47">
        <f t="shared" si="17"/>
        <v>0</v>
      </c>
      <c r="W24" s="47">
        <f t="shared" si="17"/>
        <v>0</v>
      </c>
      <c r="X24" s="47">
        <f t="shared" si="17"/>
        <v>8.5</v>
      </c>
      <c r="Y24" s="47">
        <f t="shared" si="17"/>
        <v>8.5</v>
      </c>
      <c r="Z24" s="47">
        <f t="shared" si="17"/>
        <v>8.5</v>
      </c>
      <c r="AA24" s="47">
        <f t="shared" si="17"/>
        <v>8.5</v>
      </c>
      <c r="AB24" s="47">
        <f t="shared" si="17"/>
        <v>8.5</v>
      </c>
      <c r="AC24" s="47">
        <f t="shared" si="17"/>
        <v>8.5</v>
      </c>
      <c r="AD24" s="47">
        <f t="shared" si="17"/>
        <v>8.5</v>
      </c>
      <c r="AE24" s="47">
        <f t="shared" si="17"/>
        <v>8.5</v>
      </c>
      <c r="AF24" s="47">
        <f t="shared" si="17"/>
        <v>8.5</v>
      </c>
      <c r="AG24" s="47">
        <f t="shared" si="17"/>
        <v>0</v>
      </c>
      <c r="AH24" s="47">
        <f t="shared" si="17"/>
        <v>0</v>
      </c>
      <c r="AI24" s="47">
        <f t="shared" si="17"/>
        <v>0</v>
      </c>
      <c r="AJ24" s="47">
        <f t="shared" si="17"/>
        <v>0</v>
      </c>
      <c r="AK24" s="47" t="s">
        <v>116</v>
      </c>
      <c r="AL24" s="47">
        <f t="shared" si="17"/>
        <v>0</v>
      </c>
      <c r="AM24" s="47">
        <f t="shared" si="17"/>
        <v>0</v>
      </c>
      <c r="AN24" s="47">
        <f t="shared" si="17"/>
        <v>0</v>
      </c>
      <c r="AO24" s="47">
        <f t="shared" si="17"/>
        <v>0</v>
      </c>
      <c r="AP24" s="47">
        <f t="shared" si="17"/>
        <v>0</v>
      </c>
      <c r="AQ24" s="47">
        <f t="shared" si="17"/>
        <v>0</v>
      </c>
      <c r="AR24" s="47">
        <f t="shared" si="17"/>
        <v>0</v>
      </c>
      <c r="AS24" s="47">
        <f t="shared" si="17"/>
        <v>0</v>
      </c>
      <c r="AT24" s="47">
        <f t="shared" si="17"/>
        <v>0</v>
      </c>
      <c r="AU24" s="47">
        <f t="shared" si="17"/>
        <v>0</v>
      </c>
      <c r="AV24" s="47">
        <f t="shared" si="17"/>
        <v>0</v>
      </c>
      <c r="AW24" s="47">
        <f t="shared" si="17"/>
        <v>0</v>
      </c>
      <c r="AX24" s="47">
        <f t="shared" si="17"/>
        <v>0</v>
      </c>
      <c r="AY24" s="47">
        <f t="shared" si="17"/>
        <v>0</v>
      </c>
      <c r="AZ24" s="47">
        <f t="shared" si="17"/>
        <v>0</v>
      </c>
      <c r="BA24" s="47">
        <f t="shared" si="17"/>
        <v>0</v>
      </c>
      <c r="BB24" s="47">
        <f t="shared" si="17"/>
        <v>0</v>
      </c>
      <c r="BC24" s="47">
        <f t="shared" si="17"/>
        <v>0</v>
      </c>
      <c r="BD24" s="47">
        <f t="shared" si="17"/>
        <v>0</v>
      </c>
      <c r="BE24" s="47">
        <f t="shared" si="4"/>
        <v>265.5</v>
      </c>
    </row>
    <row r="25" spans="1:57" ht="12.75" customHeight="1">
      <c r="A25" s="191"/>
      <c r="B25" s="195" t="s">
        <v>94</v>
      </c>
      <c r="C25" s="195" t="s">
        <v>95</v>
      </c>
      <c r="D25" s="2" t="s">
        <v>17</v>
      </c>
      <c r="E25" s="12">
        <v>6</v>
      </c>
      <c r="F25" s="12">
        <v>6</v>
      </c>
      <c r="G25" s="12">
        <v>6</v>
      </c>
      <c r="H25" s="12">
        <v>6</v>
      </c>
      <c r="I25" s="12">
        <v>6</v>
      </c>
      <c r="J25" s="12">
        <v>6</v>
      </c>
      <c r="K25" s="12">
        <v>6</v>
      </c>
      <c r="L25" s="12">
        <v>6</v>
      </c>
      <c r="M25" s="12">
        <v>6</v>
      </c>
      <c r="N25" s="12">
        <v>6</v>
      </c>
      <c r="O25" s="12">
        <v>6</v>
      </c>
      <c r="P25" s="12">
        <v>6</v>
      </c>
      <c r="Q25" s="12">
        <v>6</v>
      </c>
      <c r="R25" s="12">
        <v>6</v>
      </c>
      <c r="S25" s="44" t="s">
        <v>117</v>
      </c>
      <c r="T25" s="44" t="s">
        <v>117</v>
      </c>
      <c r="U25" s="29" t="s">
        <v>117</v>
      </c>
      <c r="V25" s="32">
        <v>0</v>
      </c>
      <c r="W25" s="32">
        <v>0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13">
        <v>4</v>
      </c>
      <c r="AE25" s="13">
        <v>4</v>
      </c>
      <c r="AF25" s="13">
        <v>4</v>
      </c>
      <c r="AG25" s="29" t="s">
        <v>117</v>
      </c>
      <c r="AH25" s="29" t="s">
        <v>117</v>
      </c>
      <c r="AI25" s="29" t="s">
        <v>117</v>
      </c>
      <c r="AJ25" s="29" t="s">
        <v>117</v>
      </c>
      <c r="AK25" s="30" t="s">
        <v>116</v>
      </c>
      <c r="AL25" s="13"/>
      <c r="AM25" s="13"/>
      <c r="AN25" s="13"/>
      <c r="AO25" s="13"/>
      <c r="AP25" s="13"/>
      <c r="AQ25" s="13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39">
        <f t="shared" si="4"/>
        <v>120</v>
      </c>
    </row>
    <row r="26" spans="1:57" ht="14.25" customHeight="1">
      <c r="A26" s="191"/>
      <c r="B26" s="196"/>
      <c r="C26" s="196"/>
      <c r="D26" s="2" t="s">
        <v>18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3</v>
      </c>
      <c r="N26" s="12">
        <v>3</v>
      </c>
      <c r="O26" s="12">
        <v>3</v>
      </c>
      <c r="P26" s="12">
        <v>3</v>
      </c>
      <c r="Q26" s="12">
        <v>3</v>
      </c>
      <c r="R26" s="12">
        <v>3</v>
      </c>
      <c r="S26" s="44" t="s">
        <v>117</v>
      </c>
      <c r="T26" s="44" t="s">
        <v>117</v>
      </c>
      <c r="U26" s="29" t="s">
        <v>117</v>
      </c>
      <c r="V26" s="32">
        <v>0</v>
      </c>
      <c r="W26" s="32">
        <v>0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13">
        <v>2</v>
      </c>
      <c r="AE26" s="13">
        <v>2</v>
      </c>
      <c r="AF26" s="13">
        <v>2</v>
      </c>
      <c r="AG26" s="29" t="s">
        <v>117</v>
      </c>
      <c r="AH26" s="29" t="s">
        <v>117</v>
      </c>
      <c r="AI26" s="29" t="s">
        <v>117</v>
      </c>
      <c r="AJ26" s="29" t="s">
        <v>117</v>
      </c>
      <c r="AK26" s="30" t="s">
        <v>116</v>
      </c>
      <c r="AL26" s="13"/>
      <c r="AM26" s="13"/>
      <c r="AN26" s="13"/>
      <c r="AO26" s="13"/>
      <c r="AP26" s="13"/>
      <c r="AQ26" s="13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39">
        <f t="shared" si="4"/>
        <v>60</v>
      </c>
    </row>
    <row r="27" spans="1:57" ht="15" customHeight="1">
      <c r="A27" s="191"/>
      <c r="B27" s="195" t="s">
        <v>98</v>
      </c>
      <c r="C27" s="195" t="s">
        <v>99</v>
      </c>
      <c r="D27" s="2" t="s">
        <v>17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3</v>
      </c>
      <c r="P27" s="12">
        <v>3</v>
      </c>
      <c r="Q27" s="12">
        <v>3</v>
      </c>
      <c r="R27" s="12">
        <v>3</v>
      </c>
      <c r="S27" s="44" t="s">
        <v>117</v>
      </c>
      <c r="T27" s="44" t="s">
        <v>117</v>
      </c>
      <c r="U27" s="29" t="s">
        <v>117</v>
      </c>
      <c r="V27" s="32">
        <v>0</v>
      </c>
      <c r="W27" s="32">
        <v>0</v>
      </c>
      <c r="X27" s="13">
        <v>6</v>
      </c>
      <c r="Y27" s="13">
        <v>6</v>
      </c>
      <c r="Z27" s="13">
        <v>6</v>
      </c>
      <c r="AA27" s="13">
        <v>6</v>
      </c>
      <c r="AB27" s="13">
        <v>6</v>
      </c>
      <c r="AC27" s="13">
        <v>6</v>
      </c>
      <c r="AD27" s="13">
        <v>6</v>
      </c>
      <c r="AE27" s="13">
        <v>6</v>
      </c>
      <c r="AF27" s="13">
        <v>6</v>
      </c>
      <c r="AG27" s="29" t="s">
        <v>117</v>
      </c>
      <c r="AH27" s="29" t="s">
        <v>117</v>
      </c>
      <c r="AI27" s="29" t="s">
        <v>117</v>
      </c>
      <c r="AJ27" s="29" t="s">
        <v>117</v>
      </c>
      <c r="AK27" s="30" t="s">
        <v>116</v>
      </c>
      <c r="AL27" s="13"/>
      <c r="AM27" s="13"/>
      <c r="AN27" s="13"/>
      <c r="AO27" s="13"/>
      <c r="AP27" s="13"/>
      <c r="AQ27" s="13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39">
        <f t="shared" si="4"/>
        <v>96</v>
      </c>
    </row>
    <row r="28" spans="1:57" ht="14.25" customHeight="1">
      <c r="A28" s="191"/>
      <c r="B28" s="196"/>
      <c r="C28" s="196"/>
      <c r="D28" s="2" t="s">
        <v>18</v>
      </c>
      <c r="E28" s="12">
        <v>1.5</v>
      </c>
      <c r="F28" s="12">
        <v>1.5</v>
      </c>
      <c r="G28" s="12">
        <v>1.5</v>
      </c>
      <c r="H28" s="12">
        <v>1.5</v>
      </c>
      <c r="I28" s="12">
        <v>1.5</v>
      </c>
      <c r="J28" s="12">
        <v>1.5</v>
      </c>
      <c r="K28" s="12">
        <v>1.5</v>
      </c>
      <c r="L28" s="12">
        <v>1.5</v>
      </c>
      <c r="M28" s="12">
        <v>1.5</v>
      </c>
      <c r="N28" s="12">
        <v>1.5</v>
      </c>
      <c r="O28" s="12">
        <v>1.5</v>
      </c>
      <c r="P28" s="12">
        <v>1.5</v>
      </c>
      <c r="Q28" s="12">
        <v>1.5</v>
      </c>
      <c r="R28" s="12">
        <v>1.5</v>
      </c>
      <c r="S28" s="44" t="s">
        <v>117</v>
      </c>
      <c r="T28" s="44" t="s">
        <v>117</v>
      </c>
      <c r="U28" s="29" t="s">
        <v>117</v>
      </c>
      <c r="V28" s="32">
        <v>0</v>
      </c>
      <c r="W28" s="32">
        <v>0</v>
      </c>
      <c r="X28" s="13">
        <v>3</v>
      </c>
      <c r="Y28" s="13">
        <v>3</v>
      </c>
      <c r="Z28" s="13">
        <v>3</v>
      </c>
      <c r="AA28" s="13">
        <v>3</v>
      </c>
      <c r="AB28" s="13">
        <v>3</v>
      </c>
      <c r="AC28" s="13">
        <v>3</v>
      </c>
      <c r="AD28" s="13">
        <v>3</v>
      </c>
      <c r="AE28" s="13">
        <v>3</v>
      </c>
      <c r="AF28" s="13">
        <v>3</v>
      </c>
      <c r="AG28" s="29" t="s">
        <v>117</v>
      </c>
      <c r="AH28" s="29" t="s">
        <v>117</v>
      </c>
      <c r="AI28" s="29" t="s">
        <v>117</v>
      </c>
      <c r="AJ28" s="29" t="s">
        <v>117</v>
      </c>
      <c r="AK28" s="30" t="s">
        <v>116</v>
      </c>
      <c r="AL28" s="13"/>
      <c r="AM28" s="13"/>
      <c r="AN28" s="13"/>
      <c r="AO28" s="13"/>
      <c r="AP28" s="13"/>
      <c r="AQ28" s="13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39">
        <f t="shared" si="4"/>
        <v>48</v>
      </c>
    </row>
    <row r="29" spans="1:57" ht="14.25" customHeight="1">
      <c r="A29" s="191"/>
      <c r="B29" s="195" t="s">
        <v>100</v>
      </c>
      <c r="C29" s="195" t="s">
        <v>101</v>
      </c>
      <c r="D29" s="2" t="s">
        <v>17</v>
      </c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44" t="s">
        <v>117</v>
      </c>
      <c r="T29" s="44" t="s">
        <v>117</v>
      </c>
      <c r="U29" s="29" t="s">
        <v>117</v>
      </c>
      <c r="V29" s="32">
        <v>0</v>
      </c>
      <c r="W29" s="32"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29" t="s">
        <v>117</v>
      </c>
      <c r="AH29" s="29" t="s">
        <v>117</v>
      </c>
      <c r="AI29" s="29" t="s">
        <v>117</v>
      </c>
      <c r="AJ29" s="29" t="s">
        <v>117</v>
      </c>
      <c r="AK29" s="30" t="s">
        <v>116</v>
      </c>
      <c r="AL29" s="13"/>
      <c r="AM29" s="13"/>
      <c r="AN29" s="13"/>
      <c r="AO29" s="13"/>
      <c r="AP29" s="13"/>
      <c r="AQ29" s="13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39">
        <f t="shared" si="4"/>
        <v>56</v>
      </c>
    </row>
    <row r="30" spans="1:57" ht="14.25" customHeight="1">
      <c r="A30" s="191"/>
      <c r="B30" s="196"/>
      <c r="C30" s="196"/>
      <c r="D30" s="2" t="s">
        <v>18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44" t="s">
        <v>117</v>
      </c>
      <c r="T30" s="44" t="s">
        <v>117</v>
      </c>
      <c r="U30" s="29" t="s">
        <v>117</v>
      </c>
      <c r="V30" s="32">
        <v>0</v>
      </c>
      <c r="W30" s="32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29" t="s">
        <v>117</v>
      </c>
      <c r="AH30" s="29" t="s">
        <v>117</v>
      </c>
      <c r="AI30" s="29" t="s">
        <v>117</v>
      </c>
      <c r="AJ30" s="29" t="s">
        <v>117</v>
      </c>
      <c r="AK30" s="30" t="s">
        <v>116</v>
      </c>
      <c r="AL30" s="13"/>
      <c r="AM30" s="13"/>
      <c r="AN30" s="13"/>
      <c r="AO30" s="13"/>
      <c r="AP30" s="13"/>
      <c r="AQ30" s="13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39">
        <f t="shared" si="4"/>
        <v>28</v>
      </c>
    </row>
    <row r="31" spans="1:57" ht="13.5" customHeight="1">
      <c r="A31" s="191"/>
      <c r="B31" s="195" t="s">
        <v>104</v>
      </c>
      <c r="C31" s="195" t="s">
        <v>146</v>
      </c>
      <c r="D31" s="2" t="s">
        <v>17</v>
      </c>
      <c r="E31" s="12">
        <v>4</v>
      </c>
      <c r="F31" s="12">
        <v>4</v>
      </c>
      <c r="G31" s="12">
        <v>4</v>
      </c>
      <c r="H31" s="12">
        <v>4</v>
      </c>
      <c r="I31" s="12">
        <v>4</v>
      </c>
      <c r="J31" s="12">
        <v>4</v>
      </c>
      <c r="K31" s="12">
        <v>4</v>
      </c>
      <c r="L31" s="12">
        <v>4</v>
      </c>
      <c r="M31" s="12">
        <v>4</v>
      </c>
      <c r="N31" s="12">
        <v>4</v>
      </c>
      <c r="O31" s="12">
        <v>4</v>
      </c>
      <c r="P31" s="12">
        <v>4</v>
      </c>
      <c r="Q31" s="12">
        <v>4</v>
      </c>
      <c r="R31" s="12">
        <v>4</v>
      </c>
      <c r="S31" s="44" t="s">
        <v>117</v>
      </c>
      <c r="T31" s="44" t="s">
        <v>117</v>
      </c>
      <c r="U31" s="29" t="s">
        <v>117</v>
      </c>
      <c r="V31" s="32">
        <v>0</v>
      </c>
      <c r="W31" s="32">
        <v>0</v>
      </c>
      <c r="X31" s="13">
        <v>3</v>
      </c>
      <c r="Y31" s="13">
        <v>3</v>
      </c>
      <c r="Z31" s="13">
        <v>3</v>
      </c>
      <c r="AA31" s="13">
        <v>3</v>
      </c>
      <c r="AB31" s="13">
        <v>3</v>
      </c>
      <c r="AC31" s="13">
        <v>3</v>
      </c>
      <c r="AD31" s="13">
        <v>3</v>
      </c>
      <c r="AE31" s="13">
        <v>3</v>
      </c>
      <c r="AF31" s="13">
        <v>3</v>
      </c>
      <c r="AG31" s="29" t="s">
        <v>117</v>
      </c>
      <c r="AH31" s="29" t="s">
        <v>117</v>
      </c>
      <c r="AI31" s="29" t="s">
        <v>117</v>
      </c>
      <c r="AJ31" s="29" t="s">
        <v>117</v>
      </c>
      <c r="AK31" s="30" t="s">
        <v>116</v>
      </c>
      <c r="AL31" s="13"/>
      <c r="AM31" s="13"/>
      <c r="AN31" s="13"/>
      <c r="AO31" s="13"/>
      <c r="AP31" s="13"/>
      <c r="AQ31" s="13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39">
        <f t="shared" si="4"/>
        <v>83</v>
      </c>
    </row>
    <row r="32" spans="1:57" ht="13.5" customHeight="1">
      <c r="A32" s="191"/>
      <c r="B32" s="196"/>
      <c r="C32" s="196"/>
      <c r="D32" s="2" t="s">
        <v>18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44" t="s">
        <v>117</v>
      </c>
      <c r="T32" s="44" t="s">
        <v>117</v>
      </c>
      <c r="U32" s="29" t="s">
        <v>117</v>
      </c>
      <c r="V32" s="32">
        <v>0</v>
      </c>
      <c r="W32" s="32">
        <v>0</v>
      </c>
      <c r="X32" s="13">
        <v>1.5</v>
      </c>
      <c r="Y32" s="13">
        <v>1.5</v>
      </c>
      <c r="Z32" s="13">
        <v>1.5</v>
      </c>
      <c r="AA32" s="13">
        <v>1.5</v>
      </c>
      <c r="AB32" s="13">
        <v>1.5</v>
      </c>
      <c r="AC32" s="13">
        <v>1.5</v>
      </c>
      <c r="AD32" s="13">
        <v>1.5</v>
      </c>
      <c r="AE32" s="13">
        <v>1.5</v>
      </c>
      <c r="AF32" s="13">
        <v>1.5</v>
      </c>
      <c r="AG32" s="29" t="s">
        <v>117</v>
      </c>
      <c r="AH32" s="29" t="s">
        <v>117</v>
      </c>
      <c r="AI32" s="29" t="s">
        <v>117</v>
      </c>
      <c r="AJ32" s="29" t="s">
        <v>117</v>
      </c>
      <c r="AK32" s="30" t="s">
        <v>116</v>
      </c>
      <c r="AL32" s="13"/>
      <c r="AM32" s="13"/>
      <c r="AN32" s="13"/>
      <c r="AO32" s="13"/>
      <c r="AP32" s="13"/>
      <c r="AQ32" s="13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39">
        <f t="shared" si="4"/>
        <v>41.5</v>
      </c>
    </row>
    <row r="33" spans="1:57" ht="14.25" customHeight="1">
      <c r="A33" s="191"/>
      <c r="B33" s="195" t="s">
        <v>165</v>
      </c>
      <c r="C33" s="195" t="s">
        <v>166</v>
      </c>
      <c r="D33" s="2" t="s">
        <v>17</v>
      </c>
      <c r="E33" s="12">
        <v>4</v>
      </c>
      <c r="F33" s="12">
        <v>4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4</v>
      </c>
      <c r="M33" s="12">
        <v>4</v>
      </c>
      <c r="N33" s="12">
        <v>4</v>
      </c>
      <c r="O33" s="12">
        <v>4</v>
      </c>
      <c r="P33" s="12">
        <v>4</v>
      </c>
      <c r="Q33" s="12">
        <v>4</v>
      </c>
      <c r="R33" s="12">
        <v>4</v>
      </c>
      <c r="S33" s="44" t="s">
        <v>117</v>
      </c>
      <c r="T33" s="44" t="s">
        <v>117</v>
      </c>
      <c r="U33" s="29" t="s">
        <v>117</v>
      </c>
      <c r="V33" s="32">
        <v>0</v>
      </c>
      <c r="W33" s="32">
        <v>0</v>
      </c>
      <c r="X33" s="12">
        <v>4</v>
      </c>
      <c r="Y33" s="12">
        <v>4</v>
      </c>
      <c r="Z33" s="12">
        <v>4</v>
      </c>
      <c r="AA33" s="12">
        <v>4</v>
      </c>
      <c r="AB33" s="12">
        <v>4</v>
      </c>
      <c r="AC33" s="12">
        <v>4</v>
      </c>
      <c r="AD33" s="12">
        <v>4</v>
      </c>
      <c r="AE33" s="12">
        <v>4</v>
      </c>
      <c r="AF33" s="12">
        <v>4</v>
      </c>
      <c r="AG33" s="29" t="s">
        <v>117</v>
      </c>
      <c r="AH33" s="29" t="s">
        <v>117</v>
      </c>
      <c r="AI33" s="29" t="s">
        <v>117</v>
      </c>
      <c r="AJ33" s="29" t="s">
        <v>117</v>
      </c>
      <c r="AK33" s="30" t="s">
        <v>116</v>
      </c>
      <c r="AL33" s="13"/>
      <c r="AM33" s="13"/>
      <c r="AN33" s="13"/>
      <c r="AO33" s="13"/>
      <c r="AP33" s="13"/>
      <c r="AQ33" s="13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39">
        <f t="shared" si="4"/>
        <v>92</v>
      </c>
    </row>
    <row r="34" spans="1:57" ht="13.5" customHeight="1">
      <c r="A34" s="191"/>
      <c r="B34" s="196"/>
      <c r="C34" s="196"/>
      <c r="D34" s="2" t="s">
        <v>18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44" t="s">
        <v>117</v>
      </c>
      <c r="T34" s="44" t="s">
        <v>117</v>
      </c>
      <c r="U34" s="29" t="s">
        <v>117</v>
      </c>
      <c r="V34" s="32">
        <v>0</v>
      </c>
      <c r="W34" s="32">
        <v>0</v>
      </c>
      <c r="X34" s="12">
        <v>2</v>
      </c>
      <c r="Y34" s="12">
        <v>2</v>
      </c>
      <c r="Z34" s="12">
        <v>2</v>
      </c>
      <c r="AA34" s="12">
        <v>2</v>
      </c>
      <c r="AB34" s="12">
        <v>2</v>
      </c>
      <c r="AC34" s="12">
        <v>2</v>
      </c>
      <c r="AD34" s="12">
        <v>2</v>
      </c>
      <c r="AE34" s="12">
        <v>2</v>
      </c>
      <c r="AF34" s="12">
        <v>2</v>
      </c>
      <c r="AG34" s="29" t="s">
        <v>117</v>
      </c>
      <c r="AH34" s="29" t="s">
        <v>117</v>
      </c>
      <c r="AI34" s="29" t="s">
        <v>117</v>
      </c>
      <c r="AJ34" s="29" t="s">
        <v>117</v>
      </c>
      <c r="AK34" s="30" t="s">
        <v>116</v>
      </c>
      <c r="AL34" s="13"/>
      <c r="AM34" s="13"/>
      <c r="AN34" s="13"/>
      <c r="AO34" s="13"/>
      <c r="AP34" s="13"/>
      <c r="AQ34" s="13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39">
        <f t="shared" si="4"/>
        <v>46</v>
      </c>
    </row>
    <row r="35" spans="1:57" ht="12.75" customHeight="1">
      <c r="A35" s="191"/>
      <c r="B35" s="195" t="s">
        <v>108</v>
      </c>
      <c r="C35" s="195" t="s">
        <v>160</v>
      </c>
      <c r="D35" s="2" t="s">
        <v>17</v>
      </c>
      <c r="E35" s="12">
        <v>6</v>
      </c>
      <c r="F35" s="12">
        <v>6</v>
      </c>
      <c r="G35" s="12">
        <v>6</v>
      </c>
      <c r="H35" s="12">
        <v>6</v>
      </c>
      <c r="I35" s="12">
        <v>6</v>
      </c>
      <c r="J35" s="12">
        <v>6</v>
      </c>
      <c r="K35" s="12">
        <v>6</v>
      </c>
      <c r="L35" s="12">
        <v>6</v>
      </c>
      <c r="M35" s="12">
        <v>6</v>
      </c>
      <c r="N35" s="12">
        <v>6</v>
      </c>
      <c r="O35" s="12">
        <v>6</v>
      </c>
      <c r="P35" s="12">
        <v>6</v>
      </c>
      <c r="Q35" s="12">
        <v>6</v>
      </c>
      <c r="R35" s="12">
        <v>6</v>
      </c>
      <c r="S35" s="44" t="s">
        <v>117</v>
      </c>
      <c r="T35" s="44" t="s">
        <v>117</v>
      </c>
      <c r="U35" s="29" t="s">
        <v>117</v>
      </c>
      <c r="V35" s="32">
        <v>0</v>
      </c>
      <c r="W35" s="3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29" t="s">
        <v>117</v>
      </c>
      <c r="AH35" s="29" t="s">
        <v>117</v>
      </c>
      <c r="AI35" s="29" t="s">
        <v>117</v>
      </c>
      <c r="AJ35" s="29" t="s">
        <v>117</v>
      </c>
      <c r="AK35" s="30" t="s">
        <v>116</v>
      </c>
      <c r="AL35" s="13"/>
      <c r="AM35" s="13"/>
      <c r="AN35" s="13"/>
      <c r="AO35" s="13"/>
      <c r="AP35" s="13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39">
        <f t="shared" si="4"/>
        <v>84</v>
      </c>
    </row>
    <row r="36" spans="1:57" ht="12.75">
      <c r="A36" s="191"/>
      <c r="B36" s="196"/>
      <c r="C36" s="196"/>
      <c r="D36" s="2" t="s">
        <v>18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12">
        <v>3</v>
      </c>
      <c r="O36" s="12">
        <v>3</v>
      </c>
      <c r="P36" s="12">
        <v>3</v>
      </c>
      <c r="Q36" s="12">
        <v>3</v>
      </c>
      <c r="R36" s="12">
        <v>3</v>
      </c>
      <c r="S36" s="44" t="s">
        <v>117</v>
      </c>
      <c r="T36" s="44" t="s">
        <v>117</v>
      </c>
      <c r="U36" s="29" t="s">
        <v>117</v>
      </c>
      <c r="V36" s="32">
        <v>0</v>
      </c>
      <c r="W36" s="3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29" t="s">
        <v>117</v>
      </c>
      <c r="AH36" s="29" t="s">
        <v>117</v>
      </c>
      <c r="AI36" s="29" t="s">
        <v>117</v>
      </c>
      <c r="AJ36" s="29" t="s">
        <v>117</v>
      </c>
      <c r="AK36" s="30" t="s">
        <v>116</v>
      </c>
      <c r="AL36" s="13"/>
      <c r="AM36" s="13"/>
      <c r="AN36" s="13"/>
      <c r="AO36" s="13"/>
      <c r="AP36" s="13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39">
        <f t="shared" si="4"/>
        <v>42</v>
      </c>
    </row>
    <row r="37" spans="1:57" ht="12.75">
      <c r="A37" s="191"/>
      <c r="B37" s="7" t="s">
        <v>109</v>
      </c>
      <c r="C37" s="7" t="s">
        <v>175</v>
      </c>
      <c r="D37" s="2" t="s">
        <v>17</v>
      </c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51">
        <v>36</v>
      </c>
      <c r="T37" s="51">
        <v>36</v>
      </c>
      <c r="U37" s="51">
        <v>36</v>
      </c>
      <c r="V37" s="32">
        <v>0</v>
      </c>
      <c r="W37" s="32">
        <v>0</v>
      </c>
      <c r="X37" s="13"/>
      <c r="Y37" s="13"/>
      <c r="Z37" s="13"/>
      <c r="AA37" s="13"/>
      <c r="AB37" s="13"/>
      <c r="AC37" s="13"/>
      <c r="AD37" s="13"/>
      <c r="AE37" s="13"/>
      <c r="AF37" s="31"/>
      <c r="AG37" s="55">
        <v>36</v>
      </c>
      <c r="AH37" s="51">
        <v>36</v>
      </c>
      <c r="AI37" s="29" t="s">
        <v>117</v>
      </c>
      <c r="AJ37" s="44" t="s">
        <v>117</v>
      </c>
      <c r="AK37" s="30" t="s">
        <v>116</v>
      </c>
      <c r="AL37" s="13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6">
        <f t="shared" si="4"/>
        <v>180</v>
      </c>
    </row>
    <row r="38" spans="1:57" s="10" customFormat="1" ht="12.75" customHeight="1">
      <c r="A38" s="191"/>
      <c r="B38" s="146" t="s">
        <v>55</v>
      </c>
      <c r="C38" s="158" t="s">
        <v>110</v>
      </c>
      <c r="D38" s="101" t="s">
        <v>17</v>
      </c>
      <c r="E38" s="47">
        <f>SUM(E40,E42)</f>
        <v>5</v>
      </c>
      <c r="F38" s="47">
        <f aca="true" t="shared" si="18" ref="F38:U38">SUM(F40,F42)</f>
        <v>5</v>
      </c>
      <c r="G38" s="47">
        <f t="shared" si="18"/>
        <v>5</v>
      </c>
      <c r="H38" s="47">
        <f t="shared" si="18"/>
        <v>5</v>
      </c>
      <c r="I38" s="47">
        <f t="shared" si="18"/>
        <v>5</v>
      </c>
      <c r="J38" s="47">
        <f t="shared" si="18"/>
        <v>5</v>
      </c>
      <c r="K38" s="47">
        <f t="shared" si="18"/>
        <v>5</v>
      </c>
      <c r="L38" s="47">
        <f t="shared" si="18"/>
        <v>5</v>
      </c>
      <c r="M38" s="47">
        <f t="shared" si="18"/>
        <v>5</v>
      </c>
      <c r="N38" s="47">
        <f t="shared" si="18"/>
        <v>5</v>
      </c>
      <c r="O38" s="47">
        <f t="shared" si="18"/>
        <v>5</v>
      </c>
      <c r="P38" s="47">
        <f t="shared" si="18"/>
        <v>5</v>
      </c>
      <c r="Q38" s="47">
        <f>SUM(Q40,Q42)</f>
        <v>5</v>
      </c>
      <c r="R38" s="47">
        <f>SUM(R40,R42)</f>
        <v>5</v>
      </c>
      <c r="S38" s="47">
        <f t="shared" si="18"/>
        <v>0</v>
      </c>
      <c r="T38" s="47">
        <f t="shared" si="18"/>
        <v>0</v>
      </c>
      <c r="U38" s="47">
        <f t="shared" si="18"/>
        <v>0</v>
      </c>
      <c r="V38" s="47">
        <v>0</v>
      </c>
      <c r="W38" s="47">
        <v>0</v>
      </c>
      <c r="X38" s="47">
        <f aca="true" t="shared" si="19" ref="F38:BD39">X40</f>
        <v>3</v>
      </c>
      <c r="Y38" s="47">
        <f t="shared" si="19"/>
        <v>3</v>
      </c>
      <c r="Z38" s="47">
        <f t="shared" si="19"/>
        <v>3</v>
      </c>
      <c r="AA38" s="47">
        <f t="shared" si="19"/>
        <v>3</v>
      </c>
      <c r="AB38" s="47">
        <f t="shared" si="19"/>
        <v>3</v>
      </c>
      <c r="AC38" s="47">
        <f t="shared" si="19"/>
        <v>3</v>
      </c>
      <c r="AD38" s="47">
        <f t="shared" si="19"/>
        <v>3</v>
      </c>
      <c r="AE38" s="47">
        <f t="shared" si="19"/>
        <v>3</v>
      </c>
      <c r="AF38" s="47">
        <f>AF40</f>
        <v>3</v>
      </c>
      <c r="AG38" s="47">
        <f>SUM(AG42)</f>
        <v>0</v>
      </c>
      <c r="AH38" s="47">
        <f>SUM(AH42)</f>
        <v>0</v>
      </c>
      <c r="AI38" s="47">
        <f>SUM(AI42,AI43)</f>
        <v>36</v>
      </c>
      <c r="AJ38" s="47">
        <f>SUM(AJ42,AJ43)</f>
        <v>36</v>
      </c>
      <c r="AK38" s="47" t="s">
        <v>116</v>
      </c>
      <c r="AL38" s="47">
        <f t="shared" si="19"/>
        <v>0</v>
      </c>
      <c r="AM38" s="47">
        <f t="shared" si="19"/>
        <v>0</v>
      </c>
      <c r="AN38" s="47">
        <f t="shared" si="19"/>
        <v>0</v>
      </c>
      <c r="AO38" s="47">
        <f t="shared" si="19"/>
        <v>0</v>
      </c>
      <c r="AP38" s="47">
        <f t="shared" si="19"/>
        <v>0</v>
      </c>
      <c r="AQ38" s="47">
        <f t="shared" si="19"/>
        <v>0</v>
      </c>
      <c r="AR38" s="47">
        <f t="shared" si="19"/>
        <v>0</v>
      </c>
      <c r="AS38" s="47">
        <f t="shared" si="19"/>
        <v>0</v>
      </c>
      <c r="AT38" s="47">
        <f t="shared" si="19"/>
        <v>0</v>
      </c>
      <c r="AU38" s="47">
        <f t="shared" si="19"/>
        <v>0</v>
      </c>
      <c r="AV38" s="47">
        <f t="shared" si="19"/>
        <v>0</v>
      </c>
      <c r="AW38" s="47">
        <f t="shared" si="19"/>
        <v>0</v>
      </c>
      <c r="AX38" s="47">
        <f t="shared" si="19"/>
        <v>0</v>
      </c>
      <c r="AY38" s="47">
        <f>AY40</f>
        <v>0</v>
      </c>
      <c r="AZ38" s="47">
        <f t="shared" si="19"/>
        <v>0</v>
      </c>
      <c r="BA38" s="47">
        <f t="shared" si="19"/>
        <v>0</v>
      </c>
      <c r="BB38" s="47">
        <f t="shared" si="19"/>
        <v>0</v>
      </c>
      <c r="BC38" s="47">
        <f t="shared" si="19"/>
        <v>0</v>
      </c>
      <c r="BD38" s="47">
        <f t="shared" si="19"/>
        <v>0</v>
      </c>
      <c r="BE38" s="47">
        <f t="shared" si="4"/>
        <v>169</v>
      </c>
    </row>
    <row r="39" spans="1:57" s="10" customFormat="1" ht="13.5" customHeight="1">
      <c r="A39" s="191"/>
      <c r="B39" s="147"/>
      <c r="C39" s="159"/>
      <c r="D39" s="121" t="s">
        <v>18</v>
      </c>
      <c r="E39" s="47">
        <f>E41</f>
        <v>2.5</v>
      </c>
      <c r="F39" s="47">
        <f t="shared" si="19"/>
        <v>2.5</v>
      </c>
      <c r="G39" s="47">
        <f t="shared" si="19"/>
        <v>2.5</v>
      </c>
      <c r="H39" s="47">
        <f t="shared" si="19"/>
        <v>2.5</v>
      </c>
      <c r="I39" s="47">
        <f t="shared" si="19"/>
        <v>2.5</v>
      </c>
      <c r="J39" s="47">
        <f t="shared" si="19"/>
        <v>2.5</v>
      </c>
      <c r="K39" s="47">
        <f t="shared" si="19"/>
        <v>2.5</v>
      </c>
      <c r="L39" s="47">
        <f t="shared" si="19"/>
        <v>2.5</v>
      </c>
      <c r="M39" s="47">
        <f t="shared" si="19"/>
        <v>2.5</v>
      </c>
      <c r="N39" s="47">
        <f t="shared" si="19"/>
        <v>2.5</v>
      </c>
      <c r="O39" s="47">
        <f t="shared" si="19"/>
        <v>2.5</v>
      </c>
      <c r="P39" s="47">
        <f t="shared" si="19"/>
        <v>2.5</v>
      </c>
      <c r="Q39" s="47">
        <f>Q41</f>
        <v>2.5</v>
      </c>
      <c r="R39" s="47">
        <f>R41</f>
        <v>2.5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f t="shared" si="19"/>
        <v>1.5</v>
      </c>
      <c r="Y39" s="47">
        <f t="shared" si="19"/>
        <v>1.5</v>
      </c>
      <c r="Z39" s="47">
        <f t="shared" si="19"/>
        <v>1.5</v>
      </c>
      <c r="AA39" s="47">
        <f t="shared" si="19"/>
        <v>1.5</v>
      </c>
      <c r="AB39" s="47">
        <f t="shared" si="19"/>
        <v>1.5</v>
      </c>
      <c r="AC39" s="47">
        <f t="shared" si="19"/>
        <v>1.5</v>
      </c>
      <c r="AD39" s="47">
        <f t="shared" si="19"/>
        <v>1.5</v>
      </c>
      <c r="AE39" s="47">
        <f t="shared" si="19"/>
        <v>1.5</v>
      </c>
      <c r="AF39" s="47">
        <f>AF41</f>
        <v>1.5</v>
      </c>
      <c r="AG39" s="47">
        <v>0</v>
      </c>
      <c r="AH39" s="47">
        <v>0</v>
      </c>
      <c r="AI39" s="47">
        <v>0</v>
      </c>
      <c r="AJ39" s="47">
        <v>0</v>
      </c>
      <c r="AK39" s="47" t="s">
        <v>116</v>
      </c>
      <c r="AL39" s="47">
        <f t="shared" si="19"/>
        <v>0</v>
      </c>
      <c r="AM39" s="47">
        <f t="shared" si="19"/>
        <v>0</v>
      </c>
      <c r="AN39" s="47">
        <f t="shared" si="19"/>
        <v>0</v>
      </c>
      <c r="AO39" s="47">
        <f t="shared" si="19"/>
        <v>0</v>
      </c>
      <c r="AP39" s="47">
        <f t="shared" si="19"/>
        <v>0</v>
      </c>
      <c r="AQ39" s="47">
        <f t="shared" si="19"/>
        <v>0</v>
      </c>
      <c r="AR39" s="47">
        <f t="shared" si="19"/>
        <v>0</v>
      </c>
      <c r="AS39" s="47">
        <f t="shared" si="19"/>
        <v>0</v>
      </c>
      <c r="AT39" s="47">
        <f t="shared" si="19"/>
        <v>0</v>
      </c>
      <c r="AU39" s="47">
        <f t="shared" si="19"/>
        <v>0</v>
      </c>
      <c r="AV39" s="47">
        <f t="shared" si="19"/>
        <v>0</v>
      </c>
      <c r="AW39" s="47">
        <f t="shared" si="19"/>
        <v>0</v>
      </c>
      <c r="AX39" s="47">
        <f t="shared" si="19"/>
        <v>0</v>
      </c>
      <c r="AY39" s="47">
        <f>AY41</f>
        <v>0</v>
      </c>
      <c r="AZ39" s="47">
        <f t="shared" si="19"/>
        <v>0</v>
      </c>
      <c r="BA39" s="47">
        <f t="shared" si="19"/>
        <v>0</v>
      </c>
      <c r="BB39" s="47">
        <f t="shared" si="19"/>
        <v>0</v>
      </c>
      <c r="BC39" s="47">
        <f t="shared" si="19"/>
        <v>0</v>
      </c>
      <c r="BD39" s="47">
        <f t="shared" si="19"/>
        <v>0</v>
      </c>
      <c r="BE39" s="47">
        <f t="shared" si="4"/>
        <v>48.5</v>
      </c>
    </row>
    <row r="40" spans="1:57" ht="12.75" customHeight="1">
      <c r="A40" s="191"/>
      <c r="B40" s="195" t="s">
        <v>56</v>
      </c>
      <c r="C40" s="135" t="s">
        <v>111</v>
      </c>
      <c r="D40" s="2" t="s">
        <v>17</v>
      </c>
      <c r="E40" s="12">
        <v>5</v>
      </c>
      <c r="F40" s="12">
        <v>5</v>
      </c>
      <c r="G40" s="12">
        <v>5</v>
      </c>
      <c r="H40" s="12">
        <v>5</v>
      </c>
      <c r="I40" s="12">
        <v>5</v>
      </c>
      <c r="J40" s="12">
        <v>5</v>
      </c>
      <c r="K40" s="12">
        <v>5</v>
      </c>
      <c r="L40" s="12">
        <v>5</v>
      </c>
      <c r="M40" s="12">
        <v>5</v>
      </c>
      <c r="N40" s="12">
        <v>5</v>
      </c>
      <c r="O40" s="12">
        <v>5</v>
      </c>
      <c r="P40" s="12">
        <v>5</v>
      </c>
      <c r="Q40" s="12">
        <v>5</v>
      </c>
      <c r="R40" s="12">
        <v>5</v>
      </c>
      <c r="S40" s="44" t="s">
        <v>117</v>
      </c>
      <c r="T40" s="44" t="s">
        <v>117</v>
      </c>
      <c r="U40" s="44" t="s">
        <v>117</v>
      </c>
      <c r="V40" s="32">
        <v>0</v>
      </c>
      <c r="W40" s="32">
        <v>0</v>
      </c>
      <c r="X40" s="13">
        <v>3</v>
      </c>
      <c r="Y40" s="13">
        <v>3</v>
      </c>
      <c r="Z40" s="13">
        <v>3</v>
      </c>
      <c r="AA40" s="13">
        <v>3</v>
      </c>
      <c r="AB40" s="13">
        <v>3</v>
      </c>
      <c r="AC40" s="13">
        <v>3</v>
      </c>
      <c r="AD40" s="13">
        <v>3</v>
      </c>
      <c r="AE40" s="13">
        <v>3</v>
      </c>
      <c r="AF40" s="13">
        <v>3</v>
      </c>
      <c r="AG40" s="29" t="s">
        <v>117</v>
      </c>
      <c r="AH40" s="29" t="s">
        <v>117</v>
      </c>
      <c r="AI40" s="29" t="s">
        <v>117</v>
      </c>
      <c r="AJ40" s="29" t="s">
        <v>117</v>
      </c>
      <c r="AK40" s="30" t="s">
        <v>116</v>
      </c>
      <c r="AL40" s="13"/>
      <c r="AM40" s="13"/>
      <c r="AN40" s="13"/>
      <c r="AO40" s="13"/>
      <c r="AP40" s="13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39">
        <f t="shared" si="4"/>
        <v>97</v>
      </c>
    </row>
    <row r="41" spans="1:57" ht="12.75">
      <c r="A41" s="191"/>
      <c r="B41" s="196"/>
      <c r="C41" s="136"/>
      <c r="D41" s="2" t="s">
        <v>18</v>
      </c>
      <c r="E41" s="12">
        <v>2.5</v>
      </c>
      <c r="F41" s="12">
        <v>2.5</v>
      </c>
      <c r="G41" s="12">
        <v>2.5</v>
      </c>
      <c r="H41" s="12">
        <v>2.5</v>
      </c>
      <c r="I41" s="12">
        <v>2.5</v>
      </c>
      <c r="J41" s="12">
        <v>2.5</v>
      </c>
      <c r="K41" s="12">
        <v>2.5</v>
      </c>
      <c r="L41" s="12">
        <v>2.5</v>
      </c>
      <c r="M41" s="12">
        <v>2.5</v>
      </c>
      <c r="N41" s="12">
        <v>2.5</v>
      </c>
      <c r="O41" s="12">
        <v>2.5</v>
      </c>
      <c r="P41" s="12">
        <v>2.5</v>
      </c>
      <c r="Q41" s="12">
        <v>2.5</v>
      </c>
      <c r="R41" s="12">
        <v>2.5</v>
      </c>
      <c r="S41" s="44" t="s">
        <v>117</v>
      </c>
      <c r="T41" s="44" t="s">
        <v>117</v>
      </c>
      <c r="U41" s="44" t="s">
        <v>117</v>
      </c>
      <c r="V41" s="32">
        <v>0</v>
      </c>
      <c r="W41" s="32">
        <v>0</v>
      </c>
      <c r="X41" s="13">
        <v>1.5</v>
      </c>
      <c r="Y41" s="13">
        <v>1.5</v>
      </c>
      <c r="Z41" s="13">
        <v>1.5</v>
      </c>
      <c r="AA41" s="13">
        <v>1.5</v>
      </c>
      <c r="AB41" s="13">
        <v>1.5</v>
      </c>
      <c r="AC41" s="13">
        <v>1.5</v>
      </c>
      <c r="AD41" s="13">
        <v>1.5</v>
      </c>
      <c r="AE41" s="13">
        <v>1.5</v>
      </c>
      <c r="AF41" s="13">
        <v>1.5</v>
      </c>
      <c r="AG41" s="29" t="s">
        <v>117</v>
      </c>
      <c r="AH41" s="29" t="s">
        <v>117</v>
      </c>
      <c r="AI41" s="29" t="s">
        <v>117</v>
      </c>
      <c r="AJ41" s="29" t="s">
        <v>117</v>
      </c>
      <c r="AK41" s="30" t="s">
        <v>116</v>
      </c>
      <c r="AL41" s="13"/>
      <c r="AM41" s="13"/>
      <c r="AN41" s="13"/>
      <c r="AO41" s="13"/>
      <c r="AP41" s="13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39">
        <f t="shared" si="4"/>
        <v>48.5</v>
      </c>
    </row>
    <row r="42" spans="1:57" ht="13.5" customHeight="1">
      <c r="A42" s="191"/>
      <c r="B42" s="53" t="s">
        <v>115</v>
      </c>
      <c r="C42" s="53" t="s">
        <v>172</v>
      </c>
      <c r="D42" s="7" t="s">
        <v>17</v>
      </c>
      <c r="E42" s="1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29" t="s">
        <v>117</v>
      </c>
      <c r="T42" s="29" t="s">
        <v>117</v>
      </c>
      <c r="U42" s="29" t="s">
        <v>117</v>
      </c>
      <c r="V42" s="32">
        <v>0</v>
      </c>
      <c r="W42" s="32">
        <v>0</v>
      </c>
      <c r="X42" s="13"/>
      <c r="Y42" s="13"/>
      <c r="Z42" s="13"/>
      <c r="AA42" s="13"/>
      <c r="AB42" s="13"/>
      <c r="AC42" s="13"/>
      <c r="AD42" s="13"/>
      <c r="AE42" s="13"/>
      <c r="AF42" s="31"/>
      <c r="AG42" s="29" t="s">
        <v>117</v>
      </c>
      <c r="AH42" s="44" t="s">
        <v>117</v>
      </c>
      <c r="AI42" s="52">
        <v>36</v>
      </c>
      <c r="AJ42" s="29" t="s">
        <v>117</v>
      </c>
      <c r="AK42" s="30" t="s">
        <v>116</v>
      </c>
      <c r="AL42" s="13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39">
        <f t="shared" si="4"/>
        <v>36</v>
      </c>
    </row>
    <row r="43" spans="1:57" ht="13.5" customHeight="1">
      <c r="A43" s="191"/>
      <c r="B43" s="53" t="s">
        <v>177</v>
      </c>
      <c r="C43" s="7" t="s">
        <v>175</v>
      </c>
      <c r="D43" s="7" t="s">
        <v>17</v>
      </c>
      <c r="E43" s="12"/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29" t="s">
        <v>117</v>
      </c>
      <c r="T43" s="29" t="s">
        <v>117</v>
      </c>
      <c r="U43" s="29" t="s">
        <v>117</v>
      </c>
      <c r="V43" s="32">
        <v>0</v>
      </c>
      <c r="W43" s="32">
        <v>0</v>
      </c>
      <c r="X43" s="13"/>
      <c r="Y43" s="13"/>
      <c r="Z43" s="13"/>
      <c r="AA43" s="13"/>
      <c r="AB43" s="13"/>
      <c r="AC43" s="13"/>
      <c r="AD43" s="13"/>
      <c r="AE43" s="13"/>
      <c r="AF43" s="31"/>
      <c r="AG43" s="29" t="s">
        <v>117</v>
      </c>
      <c r="AH43" s="44" t="s">
        <v>117</v>
      </c>
      <c r="AI43" s="44" t="s">
        <v>117</v>
      </c>
      <c r="AJ43" s="52">
        <v>36</v>
      </c>
      <c r="AK43" s="30" t="s">
        <v>116</v>
      </c>
      <c r="AL43" s="13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39">
        <f t="shared" si="4"/>
        <v>36</v>
      </c>
    </row>
    <row r="44" spans="1:57" ht="15" customHeight="1">
      <c r="A44" s="191"/>
      <c r="B44" s="103" t="s">
        <v>71</v>
      </c>
      <c r="C44" s="97" t="s">
        <v>128</v>
      </c>
      <c r="D44" s="104"/>
      <c r="E44" s="80"/>
      <c r="F44" s="80"/>
      <c r="G44" s="80"/>
      <c r="H44" s="80"/>
      <c r="I44" s="80"/>
      <c r="J44" s="80"/>
      <c r="K44" s="80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47">
        <v>36</v>
      </c>
      <c r="AM44" s="88">
        <v>36</v>
      </c>
      <c r="AN44" s="47">
        <v>36</v>
      </c>
      <c r="AO44" s="47">
        <v>36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47">
        <f t="shared" si="4"/>
        <v>144</v>
      </c>
    </row>
    <row r="45" spans="1:57" ht="18.75" customHeight="1">
      <c r="A45" s="191"/>
      <c r="B45" s="103" t="s">
        <v>79</v>
      </c>
      <c r="C45" s="103" t="s">
        <v>78</v>
      </c>
      <c r="D45" s="104"/>
      <c r="E45" s="80"/>
      <c r="F45" s="80"/>
      <c r="G45" s="80"/>
      <c r="H45" s="80"/>
      <c r="I45" s="80"/>
      <c r="J45" s="80"/>
      <c r="K45" s="80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80"/>
      <c r="AM45" s="78"/>
      <c r="AN45" s="80"/>
      <c r="AO45" s="80"/>
      <c r="AP45" s="80" t="s">
        <v>83</v>
      </c>
      <c r="AQ45" s="80" t="s">
        <v>83</v>
      </c>
      <c r="AR45" s="80" t="s">
        <v>83</v>
      </c>
      <c r="AS45" s="80" t="s">
        <v>83</v>
      </c>
      <c r="AT45" s="80" t="s">
        <v>83</v>
      </c>
      <c r="AU45" s="80" t="s">
        <v>83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47">
        <f t="shared" si="4"/>
        <v>0</v>
      </c>
    </row>
    <row r="46" spans="1:57" s="10" customFormat="1" ht="14.25" customHeight="1">
      <c r="A46" s="191"/>
      <c r="B46" s="218" t="s">
        <v>29</v>
      </c>
      <c r="C46" s="219"/>
      <c r="D46" s="220"/>
      <c r="E46" s="105">
        <f aca="true" t="shared" si="20" ref="E46:U46">SUM(E15,E7)</f>
        <v>36</v>
      </c>
      <c r="F46" s="105">
        <f t="shared" si="20"/>
        <v>36</v>
      </c>
      <c r="G46" s="105">
        <f t="shared" si="20"/>
        <v>36</v>
      </c>
      <c r="H46" s="105">
        <f t="shared" si="20"/>
        <v>36</v>
      </c>
      <c r="I46" s="105">
        <f t="shared" si="20"/>
        <v>36</v>
      </c>
      <c r="J46" s="105">
        <f t="shared" si="20"/>
        <v>36</v>
      </c>
      <c r="K46" s="105">
        <f t="shared" si="20"/>
        <v>36</v>
      </c>
      <c r="L46" s="105">
        <f t="shared" si="20"/>
        <v>36</v>
      </c>
      <c r="M46" s="105">
        <f t="shared" si="20"/>
        <v>36</v>
      </c>
      <c r="N46" s="105">
        <f t="shared" si="20"/>
        <v>36</v>
      </c>
      <c r="O46" s="105">
        <f t="shared" si="20"/>
        <v>36</v>
      </c>
      <c r="P46" s="105">
        <f t="shared" si="20"/>
        <v>36</v>
      </c>
      <c r="Q46" s="105">
        <f t="shared" si="20"/>
        <v>36</v>
      </c>
      <c r="R46" s="105">
        <f t="shared" si="20"/>
        <v>36</v>
      </c>
      <c r="S46" s="105">
        <f t="shared" si="20"/>
        <v>36</v>
      </c>
      <c r="T46" s="105">
        <f t="shared" si="20"/>
        <v>36</v>
      </c>
      <c r="U46" s="105">
        <f t="shared" si="20"/>
        <v>36</v>
      </c>
      <c r="V46" s="105">
        <f>V38+V23+V17+V7</f>
        <v>0</v>
      </c>
      <c r="W46" s="105">
        <f>W38+W23+W17+W7</f>
        <v>0</v>
      </c>
      <c r="X46" s="105">
        <f aca="true" t="shared" si="21" ref="X46:BD46">SUM(X15,X7)</f>
        <v>36</v>
      </c>
      <c r="Y46" s="105">
        <f t="shared" si="21"/>
        <v>36</v>
      </c>
      <c r="Z46" s="105">
        <f t="shared" si="21"/>
        <v>36</v>
      </c>
      <c r="AA46" s="105">
        <f t="shared" si="21"/>
        <v>36</v>
      </c>
      <c r="AB46" s="105">
        <f t="shared" si="21"/>
        <v>36</v>
      </c>
      <c r="AC46" s="105">
        <f t="shared" si="21"/>
        <v>36</v>
      </c>
      <c r="AD46" s="105">
        <f t="shared" si="21"/>
        <v>36</v>
      </c>
      <c r="AE46" s="105">
        <f t="shared" si="21"/>
        <v>36</v>
      </c>
      <c r="AF46" s="105">
        <f t="shared" si="21"/>
        <v>36</v>
      </c>
      <c r="AG46" s="105">
        <f t="shared" si="21"/>
        <v>36</v>
      </c>
      <c r="AH46" s="105">
        <f t="shared" si="21"/>
        <v>36</v>
      </c>
      <c r="AI46" s="105">
        <f t="shared" si="21"/>
        <v>36</v>
      </c>
      <c r="AJ46" s="105">
        <f t="shared" si="21"/>
        <v>36</v>
      </c>
      <c r="AK46" s="105">
        <f t="shared" si="21"/>
        <v>0</v>
      </c>
      <c r="AL46" s="105">
        <f t="shared" si="21"/>
        <v>0</v>
      </c>
      <c r="AM46" s="105">
        <f t="shared" si="21"/>
        <v>0</v>
      </c>
      <c r="AN46" s="105">
        <f t="shared" si="21"/>
        <v>0</v>
      </c>
      <c r="AO46" s="105">
        <f t="shared" si="21"/>
        <v>0</v>
      </c>
      <c r="AP46" s="105">
        <f t="shared" si="21"/>
        <v>0</v>
      </c>
      <c r="AQ46" s="105">
        <f t="shared" si="21"/>
        <v>0</v>
      </c>
      <c r="AR46" s="105">
        <f t="shared" si="21"/>
        <v>0</v>
      </c>
      <c r="AS46" s="105">
        <f t="shared" si="21"/>
        <v>0</v>
      </c>
      <c r="AT46" s="105">
        <f t="shared" si="21"/>
        <v>0</v>
      </c>
      <c r="AU46" s="105">
        <f t="shared" si="21"/>
        <v>0</v>
      </c>
      <c r="AV46" s="105">
        <f t="shared" si="21"/>
        <v>0</v>
      </c>
      <c r="AW46" s="105">
        <f t="shared" si="21"/>
        <v>0</v>
      </c>
      <c r="AX46" s="105">
        <f t="shared" si="21"/>
        <v>0</v>
      </c>
      <c r="AY46" s="105">
        <f t="shared" si="21"/>
        <v>0</v>
      </c>
      <c r="AZ46" s="105">
        <f t="shared" si="21"/>
        <v>0</v>
      </c>
      <c r="BA46" s="105">
        <f t="shared" si="21"/>
        <v>0</v>
      </c>
      <c r="BB46" s="105">
        <f t="shared" si="21"/>
        <v>0</v>
      </c>
      <c r="BC46" s="105">
        <f t="shared" si="21"/>
        <v>0</v>
      </c>
      <c r="BD46" s="105">
        <f t="shared" si="21"/>
        <v>0</v>
      </c>
      <c r="BE46" s="47">
        <f t="shared" si="4"/>
        <v>1080</v>
      </c>
    </row>
    <row r="47" spans="1:57" s="10" customFormat="1" ht="17.25" customHeight="1">
      <c r="A47" s="191"/>
      <c r="B47" s="218" t="s">
        <v>24</v>
      </c>
      <c r="C47" s="219"/>
      <c r="D47" s="220"/>
      <c r="E47" s="105">
        <f aca="true" t="shared" si="22" ref="E47:R47">E39+E24+E18+E8</f>
        <v>18</v>
      </c>
      <c r="F47" s="105">
        <f t="shared" si="22"/>
        <v>18</v>
      </c>
      <c r="G47" s="105">
        <f t="shared" si="22"/>
        <v>18</v>
      </c>
      <c r="H47" s="105">
        <f t="shared" si="22"/>
        <v>18</v>
      </c>
      <c r="I47" s="105">
        <f t="shared" si="22"/>
        <v>18</v>
      </c>
      <c r="J47" s="105">
        <f t="shared" si="22"/>
        <v>18</v>
      </c>
      <c r="K47" s="105">
        <f t="shared" si="22"/>
        <v>18</v>
      </c>
      <c r="L47" s="105">
        <f t="shared" si="22"/>
        <v>18</v>
      </c>
      <c r="M47" s="105">
        <f t="shared" si="22"/>
        <v>18</v>
      </c>
      <c r="N47" s="105">
        <f t="shared" si="22"/>
        <v>18</v>
      </c>
      <c r="O47" s="105">
        <f t="shared" si="22"/>
        <v>18</v>
      </c>
      <c r="P47" s="105">
        <f t="shared" si="22"/>
        <v>18</v>
      </c>
      <c r="Q47" s="105">
        <f t="shared" si="22"/>
        <v>18</v>
      </c>
      <c r="R47" s="105">
        <f t="shared" si="22"/>
        <v>18</v>
      </c>
      <c r="S47" s="105">
        <v>0</v>
      </c>
      <c r="T47" s="105">
        <v>0</v>
      </c>
      <c r="U47" s="105">
        <v>0</v>
      </c>
      <c r="V47" s="105">
        <f>V39+V24+V18+V8</f>
        <v>0</v>
      </c>
      <c r="W47" s="105">
        <f>W39+W24+W18+W8</f>
        <v>0</v>
      </c>
      <c r="X47" s="105">
        <f aca="true" t="shared" si="23" ref="X47:AF47">X39+X24+X18+X8</f>
        <v>18</v>
      </c>
      <c r="Y47" s="105">
        <f t="shared" si="23"/>
        <v>18</v>
      </c>
      <c r="Z47" s="105">
        <f t="shared" si="23"/>
        <v>18</v>
      </c>
      <c r="AA47" s="105">
        <f t="shared" si="23"/>
        <v>18</v>
      </c>
      <c r="AB47" s="105">
        <f t="shared" si="23"/>
        <v>18</v>
      </c>
      <c r="AC47" s="105">
        <f t="shared" si="23"/>
        <v>18</v>
      </c>
      <c r="AD47" s="105">
        <f t="shared" si="23"/>
        <v>18</v>
      </c>
      <c r="AE47" s="105">
        <f t="shared" si="23"/>
        <v>18</v>
      </c>
      <c r="AF47" s="105">
        <f t="shared" si="23"/>
        <v>18</v>
      </c>
      <c r="AG47" s="105">
        <v>0</v>
      </c>
      <c r="AH47" s="105">
        <v>0</v>
      </c>
      <c r="AI47" s="105">
        <v>0</v>
      </c>
      <c r="AJ47" s="105">
        <v>0</v>
      </c>
      <c r="AK47" s="105" t="s">
        <v>116</v>
      </c>
      <c r="AL47" s="105">
        <v>0</v>
      </c>
      <c r="AM47" s="105">
        <f aca="true" t="shared" si="24" ref="AM47:BD47">AM39+AM24+AM18+AM8</f>
        <v>0</v>
      </c>
      <c r="AN47" s="105">
        <f t="shared" si="24"/>
        <v>0</v>
      </c>
      <c r="AO47" s="105">
        <f t="shared" si="24"/>
        <v>0</v>
      </c>
      <c r="AP47" s="105">
        <f t="shared" si="24"/>
        <v>0</v>
      </c>
      <c r="AQ47" s="105">
        <f t="shared" si="24"/>
        <v>0</v>
      </c>
      <c r="AR47" s="105">
        <f t="shared" si="24"/>
        <v>0</v>
      </c>
      <c r="AS47" s="105">
        <f t="shared" si="24"/>
        <v>0</v>
      </c>
      <c r="AT47" s="105">
        <f t="shared" si="24"/>
        <v>0</v>
      </c>
      <c r="AU47" s="105">
        <f t="shared" si="24"/>
        <v>0</v>
      </c>
      <c r="AV47" s="105">
        <f t="shared" si="24"/>
        <v>0</v>
      </c>
      <c r="AW47" s="105">
        <f t="shared" si="24"/>
        <v>0</v>
      </c>
      <c r="AX47" s="105">
        <f t="shared" si="24"/>
        <v>0</v>
      </c>
      <c r="AY47" s="105">
        <f t="shared" si="24"/>
        <v>0</v>
      </c>
      <c r="AZ47" s="105">
        <f t="shared" si="24"/>
        <v>0</v>
      </c>
      <c r="BA47" s="105">
        <f t="shared" si="24"/>
        <v>0</v>
      </c>
      <c r="BB47" s="105">
        <f t="shared" si="24"/>
        <v>0</v>
      </c>
      <c r="BC47" s="105">
        <f t="shared" si="24"/>
        <v>0</v>
      </c>
      <c r="BD47" s="105">
        <f t="shared" si="24"/>
        <v>0</v>
      </c>
      <c r="BE47" s="47">
        <f t="shared" si="4"/>
        <v>414</v>
      </c>
    </row>
    <row r="48" spans="1:57" s="10" customFormat="1" ht="12.75" customHeight="1">
      <c r="A48" s="192"/>
      <c r="B48" s="218" t="s">
        <v>25</v>
      </c>
      <c r="C48" s="219"/>
      <c r="D48" s="220"/>
      <c r="E48" s="105">
        <f aca="true" t="shared" si="25" ref="E48:AJ48">E46+E47</f>
        <v>54</v>
      </c>
      <c r="F48" s="105">
        <f t="shared" si="25"/>
        <v>54</v>
      </c>
      <c r="G48" s="105">
        <f t="shared" si="25"/>
        <v>54</v>
      </c>
      <c r="H48" s="105">
        <f t="shared" si="25"/>
        <v>54</v>
      </c>
      <c r="I48" s="105">
        <f t="shared" si="25"/>
        <v>54</v>
      </c>
      <c r="J48" s="105">
        <f t="shared" si="25"/>
        <v>54</v>
      </c>
      <c r="K48" s="105">
        <f t="shared" si="25"/>
        <v>54</v>
      </c>
      <c r="L48" s="105">
        <f t="shared" si="25"/>
        <v>54</v>
      </c>
      <c r="M48" s="105">
        <f t="shared" si="25"/>
        <v>54</v>
      </c>
      <c r="N48" s="105">
        <f t="shared" si="25"/>
        <v>54</v>
      </c>
      <c r="O48" s="105">
        <f t="shared" si="25"/>
        <v>54</v>
      </c>
      <c r="P48" s="105">
        <f t="shared" si="25"/>
        <v>54</v>
      </c>
      <c r="Q48" s="105">
        <f>Q46+Q47</f>
        <v>54</v>
      </c>
      <c r="R48" s="105">
        <f>R46+R47</f>
        <v>54</v>
      </c>
      <c r="S48" s="105">
        <f t="shared" si="25"/>
        <v>36</v>
      </c>
      <c r="T48" s="105">
        <f t="shared" si="25"/>
        <v>36</v>
      </c>
      <c r="U48" s="105">
        <f t="shared" si="25"/>
        <v>36</v>
      </c>
      <c r="V48" s="105">
        <f t="shared" si="25"/>
        <v>0</v>
      </c>
      <c r="W48" s="105">
        <f t="shared" si="25"/>
        <v>0</v>
      </c>
      <c r="X48" s="105">
        <f t="shared" si="25"/>
        <v>54</v>
      </c>
      <c r="Y48" s="105">
        <f t="shared" si="25"/>
        <v>54</v>
      </c>
      <c r="Z48" s="105">
        <f t="shared" si="25"/>
        <v>54</v>
      </c>
      <c r="AA48" s="105">
        <f t="shared" si="25"/>
        <v>54</v>
      </c>
      <c r="AB48" s="105">
        <f t="shared" si="25"/>
        <v>54</v>
      </c>
      <c r="AC48" s="105">
        <f t="shared" si="25"/>
        <v>54</v>
      </c>
      <c r="AD48" s="105">
        <f t="shared" si="25"/>
        <v>54</v>
      </c>
      <c r="AE48" s="105">
        <f t="shared" si="25"/>
        <v>54</v>
      </c>
      <c r="AF48" s="105">
        <f>AF46+AF47</f>
        <v>54</v>
      </c>
      <c r="AG48" s="105">
        <f t="shared" si="25"/>
        <v>36</v>
      </c>
      <c r="AH48" s="105">
        <f t="shared" si="25"/>
        <v>36</v>
      </c>
      <c r="AI48" s="105">
        <f t="shared" si="25"/>
        <v>36</v>
      </c>
      <c r="AJ48" s="105">
        <f t="shared" si="25"/>
        <v>36</v>
      </c>
      <c r="AK48" s="105" t="s">
        <v>116</v>
      </c>
      <c r="AL48" s="105">
        <f aca="true" t="shared" si="26" ref="AL48:BD48">AL46+AL47</f>
        <v>0</v>
      </c>
      <c r="AM48" s="105">
        <f t="shared" si="26"/>
        <v>0</v>
      </c>
      <c r="AN48" s="105">
        <f t="shared" si="26"/>
        <v>0</v>
      </c>
      <c r="AO48" s="105">
        <f t="shared" si="26"/>
        <v>0</v>
      </c>
      <c r="AP48" s="105">
        <f t="shared" si="26"/>
        <v>0</v>
      </c>
      <c r="AQ48" s="105">
        <f t="shared" si="26"/>
        <v>0</v>
      </c>
      <c r="AR48" s="105">
        <f t="shared" si="26"/>
        <v>0</v>
      </c>
      <c r="AS48" s="105">
        <f t="shared" si="26"/>
        <v>0</v>
      </c>
      <c r="AT48" s="105">
        <f t="shared" si="26"/>
        <v>0</v>
      </c>
      <c r="AU48" s="105">
        <f t="shared" si="26"/>
        <v>0</v>
      </c>
      <c r="AV48" s="105">
        <f t="shared" si="26"/>
        <v>0</v>
      </c>
      <c r="AW48" s="105">
        <f t="shared" si="26"/>
        <v>0</v>
      </c>
      <c r="AX48" s="105">
        <f t="shared" si="26"/>
        <v>0</v>
      </c>
      <c r="AY48" s="105">
        <f>AY46+AY47</f>
        <v>0</v>
      </c>
      <c r="AZ48" s="105">
        <f t="shared" si="26"/>
        <v>0</v>
      </c>
      <c r="BA48" s="105">
        <f t="shared" si="26"/>
        <v>0</v>
      </c>
      <c r="BB48" s="105">
        <f t="shared" si="26"/>
        <v>0</v>
      </c>
      <c r="BC48" s="105">
        <f t="shared" si="26"/>
        <v>0</v>
      </c>
      <c r="BD48" s="105">
        <f t="shared" si="26"/>
        <v>0</v>
      </c>
      <c r="BE48" s="47">
        <f t="shared" si="4"/>
        <v>1494</v>
      </c>
    </row>
  </sheetData>
  <sheetProtection/>
  <mergeCells count="57">
    <mergeCell ref="BE2:BE6"/>
    <mergeCell ref="E3:BD3"/>
    <mergeCell ref="E5:BD5"/>
    <mergeCell ref="F2:H2"/>
    <mergeCell ref="AR2:AU2"/>
    <mergeCell ref="B11:B12"/>
    <mergeCell ref="D2:D6"/>
    <mergeCell ref="N2:Q2"/>
    <mergeCell ref="AW2:AY2"/>
    <mergeCell ref="AZ2:BD2"/>
    <mergeCell ref="AN2:AQ2"/>
    <mergeCell ref="AJ2:AL2"/>
    <mergeCell ref="J2:L2"/>
    <mergeCell ref="AE2:AH2"/>
    <mergeCell ref="B2:B6"/>
    <mergeCell ref="C2:C6"/>
    <mergeCell ref="R2:U2"/>
    <mergeCell ref="W2:Y2"/>
    <mergeCell ref="AA2:AC2"/>
    <mergeCell ref="A7:A48"/>
    <mergeCell ref="B7:B8"/>
    <mergeCell ref="C7:C8"/>
    <mergeCell ref="B47:D47"/>
    <mergeCell ref="B48:D48"/>
    <mergeCell ref="B46:D46"/>
    <mergeCell ref="B13:B14"/>
    <mergeCell ref="C25:C26"/>
    <mergeCell ref="C29:C30"/>
    <mergeCell ref="C13:C14"/>
    <mergeCell ref="A2:A6"/>
    <mergeCell ref="C9:C10"/>
    <mergeCell ref="B19:B20"/>
    <mergeCell ref="B33:B34"/>
    <mergeCell ref="C33:C34"/>
    <mergeCell ref="B27:B28"/>
    <mergeCell ref="C27:C28"/>
    <mergeCell ref="B31:B32"/>
    <mergeCell ref="B9:B10"/>
    <mergeCell ref="C11:C12"/>
    <mergeCell ref="B21:B22"/>
    <mergeCell ref="C21:C22"/>
    <mergeCell ref="B25:B26"/>
    <mergeCell ref="C19:C20"/>
    <mergeCell ref="B15:B16"/>
    <mergeCell ref="C15:C16"/>
    <mergeCell ref="B23:B24"/>
    <mergeCell ref="C23:C24"/>
    <mergeCell ref="B17:B18"/>
    <mergeCell ref="C17:C18"/>
    <mergeCell ref="C31:C32"/>
    <mergeCell ref="B29:B30"/>
    <mergeCell ref="B40:B41"/>
    <mergeCell ref="C40:C41"/>
    <mergeCell ref="B38:B39"/>
    <mergeCell ref="C38:C39"/>
    <mergeCell ref="B35:B36"/>
    <mergeCell ref="C35:C36"/>
  </mergeCells>
  <hyperlinks>
    <hyperlink ref="B45" location="_ftn1" display="_ftn1"/>
  </hyperlink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8"/>
  <sheetViews>
    <sheetView tabSelected="1" zoomScalePageLayoutView="0" workbookViewId="0" topLeftCell="B25">
      <selection activeCell="I20" sqref="I20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16.875" style="0" customWidth="1"/>
    <col min="4" max="4" width="6.125" style="0" customWidth="1"/>
    <col min="5" max="56" width="3.75390625" style="0" customWidth="1"/>
    <col min="57" max="58" width="2.75390625" style="0" customWidth="1"/>
  </cols>
  <sheetData>
    <row r="1" spans="1:56" ht="31.5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</row>
    <row r="2" spans="1:56" ht="69.75" customHeight="1">
      <c r="A2" s="145" t="s">
        <v>0</v>
      </c>
      <c r="B2" s="145" t="s">
        <v>1</v>
      </c>
      <c r="C2" s="145" t="s">
        <v>2</v>
      </c>
      <c r="D2" s="145" t="s">
        <v>3</v>
      </c>
      <c r="E2" s="3" t="s">
        <v>66</v>
      </c>
      <c r="F2" s="148" t="s">
        <v>27</v>
      </c>
      <c r="G2" s="149"/>
      <c r="H2" s="150"/>
      <c r="I2" s="3" t="s">
        <v>67</v>
      </c>
      <c r="J2" s="148" t="s">
        <v>4</v>
      </c>
      <c r="K2" s="149"/>
      <c r="L2" s="149"/>
      <c r="M2" s="3" t="s">
        <v>74</v>
      </c>
      <c r="N2" s="143" t="s">
        <v>5</v>
      </c>
      <c r="O2" s="143"/>
      <c r="P2" s="143"/>
      <c r="Q2" s="143"/>
      <c r="R2" s="143" t="s">
        <v>6</v>
      </c>
      <c r="S2" s="143"/>
      <c r="T2" s="143"/>
      <c r="U2" s="143"/>
      <c r="V2" s="3" t="s">
        <v>68</v>
      </c>
      <c r="W2" s="143" t="s">
        <v>7</v>
      </c>
      <c r="X2" s="143"/>
      <c r="Y2" s="143"/>
      <c r="Z2" s="4" t="s">
        <v>75</v>
      </c>
      <c r="AA2" s="143" t="s">
        <v>8</v>
      </c>
      <c r="AB2" s="143"/>
      <c r="AC2" s="143"/>
      <c r="AD2" s="4" t="s">
        <v>76</v>
      </c>
      <c r="AE2" s="143" t="s">
        <v>9</v>
      </c>
      <c r="AF2" s="143"/>
      <c r="AG2" s="143"/>
      <c r="AH2" s="143"/>
      <c r="AI2" s="3" t="s">
        <v>69</v>
      </c>
      <c r="AJ2" s="143" t="s">
        <v>10</v>
      </c>
      <c r="AK2" s="143"/>
      <c r="AL2" s="143"/>
      <c r="AM2" s="3" t="s">
        <v>70</v>
      </c>
      <c r="AN2" s="143" t="s">
        <v>11</v>
      </c>
      <c r="AO2" s="143"/>
      <c r="AP2" s="143"/>
      <c r="AQ2" s="143"/>
      <c r="AR2" s="143" t="s">
        <v>12</v>
      </c>
      <c r="AS2" s="143"/>
      <c r="AT2" s="143"/>
      <c r="AU2" s="143"/>
      <c r="AV2" s="3" t="s">
        <v>73</v>
      </c>
      <c r="AW2" s="143" t="s">
        <v>13</v>
      </c>
      <c r="AX2" s="143"/>
      <c r="AY2" s="143"/>
      <c r="AZ2" s="143" t="s">
        <v>14</v>
      </c>
      <c r="BA2" s="143"/>
      <c r="BB2" s="143"/>
      <c r="BC2" s="143"/>
      <c r="BD2" s="143"/>
    </row>
    <row r="3" spans="1:56" ht="12.75">
      <c r="A3" s="145"/>
      <c r="B3" s="145"/>
      <c r="C3" s="145"/>
      <c r="D3" s="145"/>
      <c r="E3" s="222" t="s">
        <v>15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</row>
    <row r="4" spans="1:56" ht="12.75">
      <c r="A4" s="145"/>
      <c r="B4" s="145"/>
      <c r="C4" s="145"/>
      <c r="D4" s="14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45"/>
      <c r="B5" s="145"/>
      <c r="C5" s="145"/>
      <c r="D5" s="145"/>
      <c r="E5" s="223" t="s">
        <v>26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</row>
    <row r="6" spans="1:56" ht="12.75">
      <c r="A6" s="145"/>
      <c r="B6" s="145"/>
      <c r="C6" s="145"/>
      <c r="D6" s="14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s="10" customFormat="1" ht="12.75" customHeight="1">
      <c r="A7" s="190" t="s">
        <v>59</v>
      </c>
      <c r="B7" s="146" t="s">
        <v>31</v>
      </c>
      <c r="C7" s="146" t="s">
        <v>50</v>
      </c>
      <c r="D7" s="101" t="s">
        <v>17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5">
        <v>0</v>
      </c>
      <c r="W7" s="105">
        <v>0</v>
      </c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</row>
    <row r="8" spans="1:56" s="10" customFormat="1" ht="16.5" customHeight="1">
      <c r="A8" s="226"/>
      <c r="B8" s="147"/>
      <c r="C8" s="147"/>
      <c r="D8" s="101" t="s">
        <v>18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107"/>
      <c r="Q8" s="107"/>
      <c r="R8" s="107"/>
      <c r="S8" s="107"/>
      <c r="T8" s="107"/>
      <c r="U8" s="107"/>
      <c r="V8" s="107">
        <v>0</v>
      </c>
      <c r="W8" s="107">
        <v>0</v>
      </c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</row>
    <row r="9" spans="1:56" s="10" customFormat="1" ht="12.75">
      <c r="A9" s="226"/>
      <c r="B9" s="135" t="s">
        <v>34</v>
      </c>
      <c r="C9" s="135" t="s">
        <v>19</v>
      </c>
      <c r="D9" s="2" t="s">
        <v>17</v>
      </c>
      <c r="E9" s="83"/>
      <c r="F9" s="83"/>
      <c r="G9" s="83"/>
      <c r="H9" s="83"/>
      <c r="I9" s="83"/>
      <c r="J9" s="83"/>
      <c r="K9" s="83"/>
      <c r="L9" s="84"/>
      <c r="M9" s="84"/>
      <c r="N9" s="84"/>
      <c r="O9" s="84"/>
      <c r="P9" s="84"/>
      <c r="Q9" s="84"/>
      <c r="R9" s="40"/>
      <c r="S9" s="12"/>
      <c r="T9" s="12"/>
      <c r="U9" s="13"/>
      <c r="V9" s="13">
        <v>0</v>
      </c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69" t="s">
        <v>77</v>
      </c>
      <c r="AG9" s="13"/>
      <c r="AH9" s="13"/>
      <c r="AI9" s="13"/>
      <c r="AJ9" s="13"/>
      <c r="AK9" s="66"/>
      <c r="AL9" s="13"/>
      <c r="AM9" s="13"/>
      <c r="AN9" s="13"/>
      <c r="AO9" s="13"/>
      <c r="AP9" s="13"/>
      <c r="AQ9" s="13"/>
      <c r="AR9" s="14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10" customFormat="1" ht="12.75">
      <c r="A10" s="226"/>
      <c r="B10" s="136"/>
      <c r="C10" s="136"/>
      <c r="D10" s="2" t="s">
        <v>18</v>
      </c>
      <c r="E10" s="83"/>
      <c r="F10" s="83"/>
      <c r="G10" s="83"/>
      <c r="H10" s="83"/>
      <c r="I10" s="83"/>
      <c r="J10" s="83"/>
      <c r="K10" s="83"/>
      <c r="L10" s="84"/>
      <c r="M10" s="84"/>
      <c r="N10" s="84"/>
      <c r="O10" s="84"/>
      <c r="P10" s="84"/>
      <c r="Q10" s="84"/>
      <c r="R10" s="40"/>
      <c r="S10" s="12"/>
      <c r="T10" s="12"/>
      <c r="U10" s="13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70"/>
      <c r="AG10" s="13"/>
      <c r="AH10" s="13"/>
      <c r="AI10" s="13"/>
      <c r="AJ10" s="13"/>
      <c r="AK10" s="66"/>
      <c r="AL10" s="13"/>
      <c r="AM10" s="13"/>
      <c r="AN10" s="13"/>
      <c r="AO10" s="13"/>
      <c r="AP10" s="13"/>
      <c r="AQ10" s="13"/>
      <c r="AR10" s="14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10" customFormat="1" ht="12.75" customHeight="1">
      <c r="A11" s="226"/>
      <c r="B11" s="135" t="s">
        <v>64</v>
      </c>
      <c r="C11" s="135" t="s">
        <v>21</v>
      </c>
      <c r="D11" s="2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12"/>
      <c r="T11" s="12"/>
      <c r="U11" s="13"/>
      <c r="V11" s="13">
        <v>0</v>
      </c>
      <c r="W11" s="13">
        <v>0</v>
      </c>
      <c r="X11" s="13"/>
      <c r="Y11" s="13"/>
      <c r="Z11" s="13"/>
      <c r="AA11" s="13"/>
      <c r="AB11" s="13"/>
      <c r="AC11" s="13"/>
      <c r="AD11" s="13"/>
      <c r="AE11" s="13"/>
      <c r="AF11" s="31"/>
      <c r="AG11" s="13"/>
      <c r="AH11" s="13"/>
      <c r="AI11" s="13"/>
      <c r="AJ11" s="13"/>
      <c r="AK11" s="31"/>
      <c r="AL11" s="13"/>
      <c r="AM11" s="13"/>
      <c r="AN11" s="13"/>
      <c r="AO11" s="13"/>
      <c r="AP11" s="13"/>
      <c r="AQ11" s="13"/>
      <c r="AR11" s="14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0" customFormat="1" ht="12.75">
      <c r="A12" s="226"/>
      <c r="B12" s="136"/>
      <c r="C12" s="136"/>
      <c r="D12" s="2" t="s">
        <v>18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2"/>
      <c r="T12" s="12"/>
      <c r="U12" s="13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31"/>
      <c r="AG12" s="13"/>
      <c r="AH12" s="13"/>
      <c r="AI12" s="13"/>
      <c r="AJ12" s="13"/>
      <c r="AK12" s="31"/>
      <c r="AL12" s="13"/>
      <c r="AM12" s="13"/>
      <c r="AN12" s="13"/>
      <c r="AO12" s="13"/>
      <c r="AP12" s="13"/>
      <c r="AQ12" s="13"/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12.75" customHeight="1">
      <c r="A13" s="226"/>
      <c r="B13" s="135" t="s">
        <v>162</v>
      </c>
      <c r="C13" s="135" t="s">
        <v>182</v>
      </c>
      <c r="D13" s="2" t="s">
        <v>17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2"/>
      <c r="T13" s="12"/>
      <c r="U13" s="12"/>
      <c r="V13" s="12">
        <v>0</v>
      </c>
      <c r="W13" s="12">
        <v>0</v>
      </c>
      <c r="X13" s="12"/>
      <c r="Y13" s="12"/>
      <c r="Z13" s="12"/>
      <c r="AA13" s="12"/>
      <c r="AB13" s="12"/>
      <c r="AC13" s="12"/>
      <c r="AD13" s="12"/>
      <c r="AE13" s="65"/>
      <c r="AF13" s="228" t="s">
        <v>171</v>
      </c>
      <c r="AG13" s="12"/>
      <c r="AH13" s="12"/>
      <c r="AI13" s="40"/>
      <c r="AJ13" s="12"/>
      <c r="AK13" s="40"/>
      <c r="AL13" s="12"/>
      <c r="AM13" s="12"/>
      <c r="AN13" s="12"/>
      <c r="AO13" s="12"/>
      <c r="AP13" s="12"/>
      <c r="AQ13" s="12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12.75">
      <c r="A14" s="226"/>
      <c r="B14" s="136"/>
      <c r="C14" s="136"/>
      <c r="D14" s="2" t="s">
        <v>18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12"/>
      <c r="T14" s="12"/>
      <c r="U14" s="12"/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65"/>
      <c r="AF14" s="229"/>
      <c r="AG14" s="12"/>
      <c r="AH14" s="12"/>
      <c r="AI14" s="40"/>
      <c r="AJ14" s="12"/>
      <c r="AK14" s="40"/>
      <c r="AL14" s="12"/>
      <c r="AM14" s="12"/>
      <c r="AN14" s="12"/>
      <c r="AO14" s="12"/>
      <c r="AP14" s="12"/>
      <c r="AQ14" s="12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10" customFormat="1" ht="12.75" customHeight="1">
      <c r="A15" s="226"/>
      <c r="B15" s="224" t="s">
        <v>38</v>
      </c>
      <c r="C15" s="224" t="s">
        <v>121</v>
      </c>
      <c r="D15" s="117" t="s">
        <v>17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>
        <v>0</v>
      </c>
      <c r="W15" s="118">
        <v>0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9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</row>
    <row r="16" spans="1:56" s="10" customFormat="1" ht="12.75">
      <c r="A16" s="226"/>
      <c r="B16" s="225"/>
      <c r="C16" s="225"/>
      <c r="D16" s="117" t="s">
        <v>18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>
        <v>0</v>
      </c>
      <c r="W16" s="118">
        <v>0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</row>
    <row r="17" spans="1:56" ht="12.75" customHeight="1">
      <c r="A17" s="226"/>
      <c r="B17" s="146" t="s">
        <v>39</v>
      </c>
      <c r="C17" s="146" t="s">
        <v>122</v>
      </c>
      <c r="D17" s="101" t="s">
        <v>17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/>
      <c r="Q17" s="93"/>
      <c r="R17" s="80"/>
      <c r="S17" s="80"/>
      <c r="T17" s="80"/>
      <c r="U17" s="78"/>
      <c r="V17" s="78">
        <v>0</v>
      </c>
      <c r="W17" s="78">
        <v>0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</row>
    <row r="18" spans="1:56" ht="12.75">
      <c r="A18" s="226"/>
      <c r="B18" s="147"/>
      <c r="C18" s="147"/>
      <c r="D18" s="101" t="s">
        <v>18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93"/>
      <c r="R18" s="94"/>
      <c r="S18" s="80"/>
      <c r="T18" s="80"/>
      <c r="U18" s="78"/>
      <c r="V18" s="78">
        <v>0</v>
      </c>
      <c r="W18" s="78">
        <v>0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</row>
    <row r="19" spans="1:56" ht="16.5" customHeight="1">
      <c r="A19" s="226"/>
      <c r="B19" s="135" t="s">
        <v>42</v>
      </c>
      <c r="C19" s="135" t="s">
        <v>54</v>
      </c>
      <c r="D19" s="2" t="s">
        <v>17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9"/>
      <c r="Q19" s="40"/>
      <c r="R19" s="40"/>
      <c r="S19" s="12"/>
      <c r="T19" s="12"/>
      <c r="U19" s="13"/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228" t="s">
        <v>171</v>
      </c>
      <c r="AG19" s="13"/>
      <c r="AH19" s="13"/>
      <c r="AI19" s="13"/>
      <c r="AJ19" s="13"/>
      <c r="AK19" s="31"/>
      <c r="AL19" s="13"/>
      <c r="AM19" s="13"/>
      <c r="AN19" s="13"/>
      <c r="AO19" s="13"/>
      <c r="AP19" s="13"/>
      <c r="AQ19" s="13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0.5" customHeight="1">
      <c r="A20" s="226"/>
      <c r="B20" s="136"/>
      <c r="C20" s="136"/>
      <c r="D20" s="2" t="s">
        <v>18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9"/>
      <c r="Q20" s="40"/>
      <c r="R20" s="40"/>
      <c r="S20" s="12"/>
      <c r="T20" s="12"/>
      <c r="U20" s="13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231"/>
      <c r="AG20" s="13"/>
      <c r="AH20" s="13"/>
      <c r="AI20" s="13"/>
      <c r="AJ20" s="13"/>
      <c r="AK20" s="31"/>
      <c r="AL20" s="13"/>
      <c r="AM20" s="13"/>
      <c r="AN20" s="13"/>
      <c r="AO20" s="13"/>
      <c r="AP20" s="13"/>
      <c r="AQ20" s="13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2.75" customHeight="1">
      <c r="A21" s="226"/>
      <c r="B21" s="135" t="s">
        <v>163</v>
      </c>
      <c r="C21" s="135" t="s">
        <v>164</v>
      </c>
      <c r="D21" s="2" t="s">
        <v>17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59"/>
      <c r="Q21" s="40"/>
      <c r="R21" s="40"/>
      <c r="S21" s="12"/>
      <c r="T21" s="12"/>
      <c r="U21" s="13"/>
      <c r="V21" s="13">
        <v>0</v>
      </c>
      <c r="W21" s="13">
        <v>0</v>
      </c>
      <c r="X21" s="13"/>
      <c r="Y21" s="13"/>
      <c r="Z21" s="13"/>
      <c r="AA21" s="13"/>
      <c r="AB21" s="13"/>
      <c r="AC21" s="13"/>
      <c r="AD21" s="13"/>
      <c r="AE21" s="13"/>
      <c r="AF21" s="231"/>
      <c r="AG21" s="13"/>
      <c r="AH21" s="13"/>
      <c r="AI21" s="13"/>
      <c r="AJ21" s="13"/>
      <c r="AK21" s="31"/>
      <c r="AL21" s="13"/>
      <c r="AM21" s="13"/>
      <c r="AN21" s="13"/>
      <c r="AO21" s="13"/>
      <c r="AP21" s="13"/>
      <c r="AQ21" s="13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2" customHeight="1">
      <c r="A22" s="226"/>
      <c r="B22" s="136"/>
      <c r="C22" s="136"/>
      <c r="D22" s="2" t="s">
        <v>18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9"/>
      <c r="Q22" s="40"/>
      <c r="R22" s="40"/>
      <c r="S22" s="12"/>
      <c r="T22" s="12"/>
      <c r="U22" s="13"/>
      <c r="V22" s="13">
        <v>0</v>
      </c>
      <c r="W22" s="13">
        <v>0</v>
      </c>
      <c r="X22" s="13"/>
      <c r="Y22" s="13"/>
      <c r="Z22" s="13"/>
      <c r="AA22" s="13"/>
      <c r="AB22" s="13"/>
      <c r="AC22" s="13"/>
      <c r="AD22" s="13"/>
      <c r="AE22" s="13"/>
      <c r="AF22" s="229"/>
      <c r="AG22" s="13"/>
      <c r="AH22" s="13"/>
      <c r="AI22" s="13"/>
      <c r="AJ22" s="13"/>
      <c r="AK22" s="31"/>
      <c r="AL22" s="13"/>
      <c r="AM22" s="13"/>
      <c r="AN22" s="13"/>
      <c r="AO22" s="13"/>
      <c r="AP22" s="13"/>
      <c r="AQ22" s="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7.25" customHeight="1">
      <c r="A23" s="226"/>
      <c r="B23" s="146" t="s">
        <v>44</v>
      </c>
      <c r="C23" s="146" t="s">
        <v>45</v>
      </c>
      <c r="D23" s="101" t="s">
        <v>17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/>
      <c r="Q23" s="80"/>
      <c r="R23" s="80"/>
      <c r="S23" s="80"/>
      <c r="T23" s="80"/>
      <c r="U23" s="78"/>
      <c r="V23" s="88">
        <v>0</v>
      </c>
      <c r="W23" s="88">
        <v>0</v>
      </c>
      <c r="X23" s="80"/>
      <c r="Y23" s="80"/>
      <c r="Z23" s="80"/>
      <c r="AA23" s="80"/>
      <c r="AB23" s="80"/>
      <c r="AC23" s="80"/>
      <c r="AD23" s="80"/>
      <c r="AE23" s="80"/>
      <c r="AF23" s="95"/>
      <c r="AG23" s="78"/>
      <c r="AH23" s="78"/>
      <c r="AI23" s="78"/>
      <c r="AJ23" s="78"/>
      <c r="AK23" s="203" t="s">
        <v>82</v>
      </c>
      <c r="AL23" s="78"/>
      <c r="AM23" s="78"/>
      <c r="AN23" s="78"/>
      <c r="AO23" s="78"/>
      <c r="AP23" s="78"/>
      <c r="AQ23" s="78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</row>
    <row r="24" spans="1:56" ht="12" customHeight="1">
      <c r="A24" s="226"/>
      <c r="B24" s="147"/>
      <c r="C24" s="147"/>
      <c r="D24" s="101" t="s">
        <v>18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/>
      <c r="Q24" s="80"/>
      <c r="R24" s="80"/>
      <c r="S24" s="80"/>
      <c r="T24" s="80"/>
      <c r="U24" s="78"/>
      <c r="V24" s="88">
        <v>0</v>
      </c>
      <c r="W24" s="88">
        <v>0</v>
      </c>
      <c r="X24" s="80"/>
      <c r="Y24" s="80"/>
      <c r="Z24" s="80"/>
      <c r="AA24" s="80"/>
      <c r="AB24" s="80"/>
      <c r="AC24" s="80"/>
      <c r="AD24" s="80"/>
      <c r="AE24" s="80"/>
      <c r="AF24" s="95"/>
      <c r="AG24" s="78"/>
      <c r="AH24" s="78"/>
      <c r="AI24" s="78"/>
      <c r="AJ24" s="78"/>
      <c r="AK24" s="204"/>
      <c r="AL24" s="78"/>
      <c r="AM24" s="78"/>
      <c r="AN24" s="78"/>
      <c r="AO24" s="78"/>
      <c r="AP24" s="78"/>
      <c r="AQ24" s="78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</row>
    <row r="25" spans="1:56" ht="12.75" customHeight="1">
      <c r="A25" s="226"/>
      <c r="B25" s="195" t="s">
        <v>94</v>
      </c>
      <c r="C25" s="195" t="s">
        <v>95</v>
      </c>
      <c r="D25" s="2" t="s">
        <v>17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2"/>
      <c r="T25" s="12"/>
      <c r="U25" s="13"/>
      <c r="V25" s="13">
        <v>0</v>
      </c>
      <c r="W25" s="13">
        <v>0</v>
      </c>
      <c r="X25" s="12"/>
      <c r="Y25" s="12"/>
      <c r="Z25" s="12"/>
      <c r="AA25" s="12"/>
      <c r="AB25" s="12"/>
      <c r="AC25" s="12"/>
      <c r="AD25" s="12"/>
      <c r="AE25" s="12"/>
      <c r="AF25" s="57"/>
      <c r="AG25" s="13"/>
      <c r="AH25" s="13"/>
      <c r="AI25" s="13"/>
      <c r="AJ25" s="13"/>
      <c r="AK25" s="200" t="s">
        <v>145</v>
      </c>
      <c r="AL25" s="13"/>
      <c r="AM25" s="13"/>
      <c r="AN25" s="13"/>
      <c r="AO25" s="13"/>
      <c r="AP25" s="13"/>
      <c r="AQ25" s="13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0.5" customHeight="1">
      <c r="A26" s="226"/>
      <c r="B26" s="196"/>
      <c r="C26" s="196"/>
      <c r="D26" s="2" t="s">
        <v>18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12"/>
      <c r="T26" s="12"/>
      <c r="U26" s="13"/>
      <c r="V26" s="13">
        <v>0</v>
      </c>
      <c r="W26" s="13">
        <v>0</v>
      </c>
      <c r="X26" s="12"/>
      <c r="Y26" s="12"/>
      <c r="Z26" s="12"/>
      <c r="AA26" s="12"/>
      <c r="AB26" s="12"/>
      <c r="AC26" s="12"/>
      <c r="AD26" s="12"/>
      <c r="AE26" s="12"/>
      <c r="AF26" s="57"/>
      <c r="AG26" s="13"/>
      <c r="AH26" s="13"/>
      <c r="AI26" s="13"/>
      <c r="AJ26" s="13"/>
      <c r="AK26" s="202"/>
      <c r="AL26" s="13"/>
      <c r="AM26" s="13"/>
      <c r="AN26" s="13"/>
      <c r="AO26" s="13"/>
      <c r="AP26" s="13"/>
      <c r="AQ26" s="13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2.75">
      <c r="A27" s="226"/>
      <c r="B27" s="195" t="s">
        <v>98</v>
      </c>
      <c r="C27" s="195" t="s">
        <v>99</v>
      </c>
      <c r="D27" s="2" t="s">
        <v>17</v>
      </c>
      <c r="E27" s="40"/>
      <c r="F27" s="40"/>
      <c r="G27" s="40"/>
      <c r="H27" s="40"/>
      <c r="I27" s="40"/>
      <c r="J27" s="40"/>
      <c r="K27" s="40"/>
      <c r="L27" s="31"/>
      <c r="M27" s="31"/>
      <c r="N27" s="31"/>
      <c r="O27" s="31"/>
      <c r="P27" s="31"/>
      <c r="Q27" s="31"/>
      <c r="R27" s="31"/>
      <c r="S27" s="13"/>
      <c r="T27" s="38"/>
      <c r="U27" s="38"/>
      <c r="V27" s="13">
        <v>0</v>
      </c>
      <c r="W27" s="13">
        <v>0</v>
      </c>
      <c r="X27" s="13"/>
      <c r="Y27" s="13"/>
      <c r="Z27" s="13"/>
      <c r="AA27" s="13"/>
      <c r="AB27" s="13"/>
      <c r="AC27" s="13"/>
      <c r="AD27" s="13"/>
      <c r="AE27" s="13"/>
      <c r="AF27" s="31"/>
      <c r="AG27" s="56"/>
      <c r="AH27" s="56"/>
      <c r="AI27" s="96"/>
      <c r="AJ27" s="14"/>
      <c r="AK27" s="200" t="s">
        <v>145</v>
      </c>
      <c r="AL27" s="13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10" customFormat="1" ht="12.75" customHeight="1">
      <c r="A28" s="226"/>
      <c r="B28" s="196"/>
      <c r="C28" s="196"/>
      <c r="D28" s="2" t="s">
        <v>18</v>
      </c>
      <c r="E28" s="40"/>
      <c r="F28" s="40"/>
      <c r="G28" s="40"/>
      <c r="H28" s="40"/>
      <c r="I28" s="40"/>
      <c r="J28" s="40"/>
      <c r="K28" s="40"/>
      <c r="L28" s="31"/>
      <c r="M28" s="31"/>
      <c r="N28" s="31"/>
      <c r="O28" s="31"/>
      <c r="P28" s="31"/>
      <c r="Q28" s="31"/>
      <c r="R28" s="31"/>
      <c r="S28" s="39"/>
      <c r="T28" s="39"/>
      <c r="U28" s="39"/>
      <c r="V28" s="13">
        <v>0</v>
      </c>
      <c r="W28" s="13">
        <v>0</v>
      </c>
      <c r="X28" s="13"/>
      <c r="Y28" s="13"/>
      <c r="Z28" s="13"/>
      <c r="AA28" s="13"/>
      <c r="AB28" s="13"/>
      <c r="AC28" s="13"/>
      <c r="AD28" s="13"/>
      <c r="AE28" s="13"/>
      <c r="AF28" s="31"/>
      <c r="AG28" s="31"/>
      <c r="AH28" s="31"/>
      <c r="AI28" s="31"/>
      <c r="AJ28" s="31"/>
      <c r="AK28" s="202"/>
      <c r="AL28" s="13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10" customFormat="1" ht="14.25" customHeight="1">
      <c r="A29" s="226"/>
      <c r="B29" s="195" t="s">
        <v>100</v>
      </c>
      <c r="C29" s="195" t="s">
        <v>178</v>
      </c>
      <c r="D29" s="2" t="s">
        <v>17</v>
      </c>
      <c r="E29" s="40"/>
      <c r="F29" s="40"/>
      <c r="G29" s="40"/>
      <c r="H29" s="40"/>
      <c r="I29" s="40"/>
      <c r="J29" s="40"/>
      <c r="K29" s="40"/>
      <c r="L29" s="31"/>
      <c r="M29" s="31"/>
      <c r="N29" s="31"/>
      <c r="O29" s="31"/>
      <c r="P29" s="31"/>
      <c r="Q29" s="31"/>
      <c r="R29" s="169" t="s">
        <v>77</v>
      </c>
      <c r="S29" s="39"/>
      <c r="T29" s="39"/>
      <c r="U29" s="39"/>
      <c r="V29" s="13">
        <v>0</v>
      </c>
      <c r="W29" s="13">
        <v>0</v>
      </c>
      <c r="X29" s="13"/>
      <c r="Y29" s="13"/>
      <c r="Z29" s="13"/>
      <c r="AA29" s="13"/>
      <c r="AB29" s="13"/>
      <c r="AC29" s="13"/>
      <c r="AD29" s="13"/>
      <c r="AE29" s="13"/>
      <c r="AF29" s="31"/>
      <c r="AG29" s="31"/>
      <c r="AH29" s="31"/>
      <c r="AI29" s="31"/>
      <c r="AJ29" s="31"/>
      <c r="AK29" s="40"/>
      <c r="AL29" s="13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2.75" customHeight="1">
      <c r="A30" s="226"/>
      <c r="B30" s="196"/>
      <c r="C30" s="196"/>
      <c r="D30" s="2" t="s">
        <v>18</v>
      </c>
      <c r="E30" s="40"/>
      <c r="F30" s="40"/>
      <c r="G30" s="40"/>
      <c r="H30" s="40"/>
      <c r="I30" s="40"/>
      <c r="J30" s="40"/>
      <c r="K30" s="40"/>
      <c r="L30" s="31"/>
      <c r="M30" s="31"/>
      <c r="N30" s="31"/>
      <c r="O30" s="31"/>
      <c r="P30" s="31"/>
      <c r="Q30" s="31"/>
      <c r="R30" s="170"/>
      <c r="S30" s="12"/>
      <c r="T30" s="12"/>
      <c r="U30" s="13"/>
      <c r="V30" s="13">
        <v>0</v>
      </c>
      <c r="W30" s="13">
        <v>0</v>
      </c>
      <c r="X30" s="13"/>
      <c r="Y30" s="13"/>
      <c r="Z30" s="13"/>
      <c r="AA30" s="13"/>
      <c r="AB30" s="13"/>
      <c r="AC30" s="13"/>
      <c r="AD30" s="13"/>
      <c r="AE30" s="13"/>
      <c r="AF30" s="31"/>
      <c r="AG30" s="13"/>
      <c r="AH30" s="13"/>
      <c r="AI30" s="13"/>
      <c r="AJ30" s="13"/>
      <c r="AK30" s="31"/>
      <c r="AL30" s="13"/>
      <c r="AM30" s="13"/>
      <c r="AN30" s="13"/>
      <c r="AO30" s="13"/>
      <c r="AP30" s="13"/>
      <c r="AQ30" s="13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2.75">
      <c r="A31" s="226"/>
      <c r="B31" s="195" t="s">
        <v>104</v>
      </c>
      <c r="C31" s="195" t="s">
        <v>146</v>
      </c>
      <c r="D31" s="2" t="s">
        <v>17</v>
      </c>
      <c r="E31" s="40"/>
      <c r="F31" s="40"/>
      <c r="G31" s="40"/>
      <c r="H31" s="40"/>
      <c r="I31" s="40"/>
      <c r="J31" s="40"/>
      <c r="K31" s="40"/>
      <c r="L31" s="31"/>
      <c r="M31" s="31"/>
      <c r="N31" s="31"/>
      <c r="O31" s="31"/>
      <c r="P31" s="31"/>
      <c r="Q31" s="31"/>
      <c r="R31" s="31"/>
      <c r="S31" s="12"/>
      <c r="T31" s="12"/>
      <c r="U31" s="13"/>
      <c r="V31" s="13">
        <v>0</v>
      </c>
      <c r="W31" s="13">
        <v>0</v>
      </c>
      <c r="X31" s="13"/>
      <c r="Y31" s="13"/>
      <c r="Z31" s="13"/>
      <c r="AA31" s="13"/>
      <c r="AB31" s="13"/>
      <c r="AC31" s="13"/>
      <c r="AD31" s="13"/>
      <c r="AE31" s="13"/>
      <c r="AF31" s="169" t="s">
        <v>77</v>
      </c>
      <c r="AG31" s="13"/>
      <c r="AH31" s="13"/>
      <c r="AI31" s="13"/>
      <c r="AJ31" s="13"/>
      <c r="AK31" s="31"/>
      <c r="AL31" s="13"/>
      <c r="AM31" s="13"/>
      <c r="AN31" s="13"/>
      <c r="AO31" s="13"/>
      <c r="AP31" s="13"/>
      <c r="AQ31" s="13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12.75">
      <c r="A32" s="226"/>
      <c r="B32" s="196"/>
      <c r="C32" s="196"/>
      <c r="D32" s="2" t="s">
        <v>18</v>
      </c>
      <c r="E32" s="40"/>
      <c r="F32" s="40"/>
      <c r="G32" s="40"/>
      <c r="H32" s="40"/>
      <c r="I32" s="40"/>
      <c r="J32" s="40"/>
      <c r="K32" s="40"/>
      <c r="L32" s="31"/>
      <c r="M32" s="31"/>
      <c r="N32" s="31"/>
      <c r="O32" s="31"/>
      <c r="P32" s="31"/>
      <c r="Q32" s="31"/>
      <c r="R32" s="31"/>
      <c r="S32" s="12"/>
      <c r="T32" s="12"/>
      <c r="U32" s="13"/>
      <c r="V32" s="13">
        <v>0</v>
      </c>
      <c r="W32" s="13">
        <v>0</v>
      </c>
      <c r="X32" s="13"/>
      <c r="Y32" s="13"/>
      <c r="Z32" s="13"/>
      <c r="AA32" s="13"/>
      <c r="AB32" s="13"/>
      <c r="AC32" s="13"/>
      <c r="AD32" s="13"/>
      <c r="AE32" s="13"/>
      <c r="AF32" s="170"/>
      <c r="AG32" s="13"/>
      <c r="AH32" s="13"/>
      <c r="AI32" s="13"/>
      <c r="AJ32" s="13"/>
      <c r="AK32" s="31"/>
      <c r="AL32" s="13"/>
      <c r="AM32" s="13"/>
      <c r="AN32" s="13"/>
      <c r="AO32" s="13"/>
      <c r="AP32" s="13"/>
      <c r="AQ32" s="13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2.75">
      <c r="A33" s="226"/>
      <c r="B33" s="195" t="s">
        <v>165</v>
      </c>
      <c r="C33" s="195" t="s">
        <v>166</v>
      </c>
      <c r="D33" s="2" t="s">
        <v>17</v>
      </c>
      <c r="E33" s="40"/>
      <c r="F33" s="40"/>
      <c r="G33" s="40"/>
      <c r="H33" s="40"/>
      <c r="I33" s="40"/>
      <c r="J33" s="40"/>
      <c r="K33" s="40"/>
      <c r="L33" s="31"/>
      <c r="M33" s="31"/>
      <c r="N33" s="31"/>
      <c r="O33" s="31"/>
      <c r="P33" s="31"/>
      <c r="Q33" s="31"/>
      <c r="R33" s="31"/>
      <c r="S33" s="12"/>
      <c r="T33" s="12"/>
      <c r="U33" s="13"/>
      <c r="V33" s="13">
        <v>0</v>
      </c>
      <c r="W33" s="13">
        <v>0</v>
      </c>
      <c r="X33" s="13"/>
      <c r="Y33" s="13"/>
      <c r="Z33" s="13"/>
      <c r="AA33" s="13"/>
      <c r="AB33" s="13"/>
      <c r="AC33" s="13"/>
      <c r="AD33" s="13"/>
      <c r="AE33" s="13"/>
      <c r="AF33" s="169" t="s">
        <v>77</v>
      </c>
      <c r="AG33" s="13"/>
      <c r="AH33" s="13"/>
      <c r="AI33" s="13"/>
      <c r="AJ33" s="13"/>
      <c r="AK33" s="31"/>
      <c r="AL33" s="13"/>
      <c r="AM33" s="13"/>
      <c r="AN33" s="13"/>
      <c r="AO33" s="13"/>
      <c r="AP33" s="13"/>
      <c r="AQ33" s="13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12.75">
      <c r="A34" s="226"/>
      <c r="B34" s="196"/>
      <c r="C34" s="196"/>
      <c r="D34" s="2" t="s">
        <v>18</v>
      </c>
      <c r="E34" s="40"/>
      <c r="F34" s="40"/>
      <c r="G34" s="40"/>
      <c r="H34" s="40"/>
      <c r="I34" s="40"/>
      <c r="J34" s="40"/>
      <c r="K34" s="40"/>
      <c r="L34" s="31"/>
      <c r="M34" s="31"/>
      <c r="N34" s="31"/>
      <c r="O34" s="31"/>
      <c r="P34" s="31"/>
      <c r="Q34" s="31"/>
      <c r="R34" s="31"/>
      <c r="S34" s="12"/>
      <c r="T34" s="12"/>
      <c r="U34" s="13"/>
      <c r="V34" s="13">
        <v>0</v>
      </c>
      <c r="W34" s="13">
        <v>0</v>
      </c>
      <c r="X34" s="13"/>
      <c r="Y34" s="13"/>
      <c r="Z34" s="13"/>
      <c r="AA34" s="13"/>
      <c r="AB34" s="13"/>
      <c r="AC34" s="13"/>
      <c r="AD34" s="13"/>
      <c r="AE34" s="13"/>
      <c r="AF34" s="170"/>
      <c r="AG34" s="13"/>
      <c r="AH34" s="13"/>
      <c r="AI34" s="13"/>
      <c r="AJ34" s="13"/>
      <c r="AK34" s="31"/>
      <c r="AL34" s="13"/>
      <c r="AM34" s="13"/>
      <c r="AN34" s="13"/>
      <c r="AO34" s="13"/>
      <c r="AP34" s="13"/>
      <c r="AQ34" s="13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12.75">
      <c r="A35" s="226"/>
      <c r="B35" s="195" t="s">
        <v>108</v>
      </c>
      <c r="C35" s="195" t="s">
        <v>160</v>
      </c>
      <c r="D35" s="2" t="s">
        <v>17</v>
      </c>
      <c r="E35" s="40"/>
      <c r="F35" s="40"/>
      <c r="G35" s="40"/>
      <c r="H35" s="40"/>
      <c r="I35" s="40"/>
      <c r="J35" s="40"/>
      <c r="K35" s="40"/>
      <c r="L35" s="31"/>
      <c r="M35" s="31"/>
      <c r="N35" s="31"/>
      <c r="O35" s="31"/>
      <c r="P35" s="31"/>
      <c r="Q35" s="31"/>
      <c r="R35" s="169" t="s">
        <v>77</v>
      </c>
      <c r="S35" s="12"/>
      <c r="T35" s="12"/>
      <c r="U35" s="13"/>
      <c r="V35" s="13">
        <v>0</v>
      </c>
      <c r="W35" s="13">
        <v>0</v>
      </c>
      <c r="X35" s="13"/>
      <c r="Y35" s="13"/>
      <c r="Z35" s="13"/>
      <c r="AA35" s="13"/>
      <c r="AB35" s="13"/>
      <c r="AC35" s="13"/>
      <c r="AD35" s="13"/>
      <c r="AE35" s="13"/>
      <c r="AF35" s="31"/>
      <c r="AG35" s="13"/>
      <c r="AH35" s="13"/>
      <c r="AI35" s="13"/>
      <c r="AJ35" s="13"/>
      <c r="AK35" s="31"/>
      <c r="AL35" s="13"/>
      <c r="AM35" s="13"/>
      <c r="AN35" s="13"/>
      <c r="AO35" s="13"/>
      <c r="AP35" s="13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2.75">
      <c r="A36" s="226"/>
      <c r="B36" s="196"/>
      <c r="C36" s="196"/>
      <c r="D36" s="2" t="s">
        <v>18</v>
      </c>
      <c r="E36" s="40"/>
      <c r="F36" s="40"/>
      <c r="G36" s="40"/>
      <c r="H36" s="40"/>
      <c r="I36" s="40"/>
      <c r="J36" s="40"/>
      <c r="K36" s="40"/>
      <c r="L36" s="31"/>
      <c r="M36" s="31"/>
      <c r="N36" s="31"/>
      <c r="O36" s="31"/>
      <c r="P36" s="31"/>
      <c r="Q36" s="31"/>
      <c r="R36" s="170"/>
      <c r="S36" s="12"/>
      <c r="T36" s="12"/>
      <c r="U36" s="13"/>
      <c r="V36" s="13">
        <v>0</v>
      </c>
      <c r="W36" s="13">
        <v>0</v>
      </c>
      <c r="X36" s="13"/>
      <c r="Y36" s="13"/>
      <c r="Z36" s="13"/>
      <c r="AA36" s="13"/>
      <c r="AB36" s="13"/>
      <c r="AC36" s="13"/>
      <c r="AD36" s="13"/>
      <c r="AE36" s="13"/>
      <c r="AF36" s="31"/>
      <c r="AG36" s="13"/>
      <c r="AH36" s="13"/>
      <c r="AI36" s="13"/>
      <c r="AJ36" s="13"/>
      <c r="AK36" s="31"/>
      <c r="AL36" s="13"/>
      <c r="AM36" s="13"/>
      <c r="AN36" s="13"/>
      <c r="AO36" s="13"/>
      <c r="AP36" s="13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2.75">
      <c r="A37" s="226"/>
      <c r="B37" s="7" t="s">
        <v>109</v>
      </c>
      <c r="C37" s="7" t="s">
        <v>175</v>
      </c>
      <c r="D37" s="2" t="s">
        <v>17</v>
      </c>
      <c r="E37" s="40"/>
      <c r="F37" s="40"/>
      <c r="G37" s="40"/>
      <c r="H37" s="40"/>
      <c r="I37" s="40"/>
      <c r="J37" s="40"/>
      <c r="K37" s="40"/>
      <c r="L37" s="31"/>
      <c r="M37" s="31"/>
      <c r="N37" s="31"/>
      <c r="O37" s="31"/>
      <c r="P37" s="31"/>
      <c r="Q37" s="31"/>
      <c r="R37" s="31"/>
      <c r="S37" s="14" t="s">
        <v>158</v>
      </c>
      <c r="T37" s="14" t="s">
        <v>158</v>
      </c>
      <c r="U37" s="54" t="s">
        <v>158</v>
      </c>
      <c r="V37" s="13">
        <v>0</v>
      </c>
      <c r="W37" s="13">
        <v>0</v>
      </c>
      <c r="X37" s="13"/>
      <c r="Y37" s="13"/>
      <c r="Z37" s="13"/>
      <c r="AA37" s="13"/>
      <c r="AB37" s="13"/>
      <c r="AC37" s="13"/>
      <c r="AD37" s="13"/>
      <c r="AE37" s="13"/>
      <c r="AF37" s="31"/>
      <c r="AG37" s="54" t="s">
        <v>158</v>
      </c>
      <c r="AH37" s="120" t="s">
        <v>77</v>
      </c>
      <c r="AI37" s="13"/>
      <c r="AJ37" s="13"/>
      <c r="AK37" s="31"/>
      <c r="AL37" s="13"/>
      <c r="AM37" s="13"/>
      <c r="AN37" s="13"/>
      <c r="AO37" s="13"/>
      <c r="AP37" s="13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2.75">
      <c r="A38" s="226"/>
      <c r="B38" s="146" t="s">
        <v>55</v>
      </c>
      <c r="C38" s="158" t="s">
        <v>110</v>
      </c>
      <c r="D38" s="101" t="s">
        <v>17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98"/>
      <c r="Q38" s="80"/>
      <c r="R38" s="80"/>
      <c r="S38" s="80"/>
      <c r="T38" s="80"/>
      <c r="U38" s="78"/>
      <c r="V38" s="88">
        <v>0</v>
      </c>
      <c r="W38" s="88">
        <v>0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216" t="s">
        <v>82</v>
      </c>
      <c r="AL38" s="78"/>
      <c r="AM38" s="78"/>
      <c r="AN38" s="78"/>
      <c r="AO38" s="78"/>
      <c r="AP38" s="78"/>
      <c r="AQ38" s="78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</row>
    <row r="39" spans="1:56" ht="12.75">
      <c r="A39" s="226"/>
      <c r="B39" s="147"/>
      <c r="C39" s="159"/>
      <c r="D39" s="97" t="s">
        <v>18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98"/>
      <c r="Q39" s="80"/>
      <c r="R39" s="80"/>
      <c r="S39" s="80"/>
      <c r="T39" s="80"/>
      <c r="U39" s="78"/>
      <c r="V39" s="88">
        <v>0</v>
      </c>
      <c r="W39" s="88">
        <v>0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217"/>
      <c r="AL39" s="78"/>
      <c r="AM39" s="78"/>
      <c r="AN39" s="78"/>
      <c r="AO39" s="78"/>
      <c r="AP39" s="78"/>
      <c r="AQ39" s="78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</row>
    <row r="40" spans="1:56" ht="12.75">
      <c r="A40" s="226"/>
      <c r="B40" s="195" t="s">
        <v>56</v>
      </c>
      <c r="C40" s="135" t="s">
        <v>111</v>
      </c>
      <c r="D40" s="2" t="s">
        <v>17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92"/>
      <c r="Q40" s="12"/>
      <c r="R40" s="40"/>
      <c r="S40" s="12"/>
      <c r="T40" s="12"/>
      <c r="U40" s="13"/>
      <c r="V40" s="13">
        <v>0</v>
      </c>
      <c r="W40" s="13">
        <v>0</v>
      </c>
      <c r="X40" s="13"/>
      <c r="Y40" s="13"/>
      <c r="Z40" s="13"/>
      <c r="AA40" s="13"/>
      <c r="AB40" s="13"/>
      <c r="AC40" s="13"/>
      <c r="AD40" s="13"/>
      <c r="AE40" s="13"/>
      <c r="AF40" s="169" t="s">
        <v>77</v>
      </c>
      <c r="AG40" s="13"/>
      <c r="AH40" s="13"/>
      <c r="AI40" s="13"/>
      <c r="AJ40" s="13"/>
      <c r="AK40" s="31"/>
      <c r="AL40" s="13"/>
      <c r="AM40" s="13"/>
      <c r="AN40" s="13"/>
      <c r="AO40" s="13"/>
      <c r="AP40" s="13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12.75">
      <c r="A41" s="226"/>
      <c r="B41" s="196"/>
      <c r="C41" s="136"/>
      <c r="D41" s="2" t="s">
        <v>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92"/>
      <c r="Q41" s="12"/>
      <c r="R41" s="40"/>
      <c r="S41" s="12"/>
      <c r="T41" s="12"/>
      <c r="U41" s="13"/>
      <c r="V41" s="13">
        <v>0</v>
      </c>
      <c r="W41" s="13">
        <v>0</v>
      </c>
      <c r="X41" s="13"/>
      <c r="Y41" s="13"/>
      <c r="Z41" s="13"/>
      <c r="AA41" s="13"/>
      <c r="AB41" s="13"/>
      <c r="AC41" s="13"/>
      <c r="AD41" s="13"/>
      <c r="AE41" s="13"/>
      <c r="AF41" s="170"/>
      <c r="AG41" s="13"/>
      <c r="AH41" s="13"/>
      <c r="AI41" s="13"/>
      <c r="AJ41" s="13"/>
      <c r="AK41" s="31"/>
      <c r="AL41" s="13"/>
      <c r="AM41" s="13"/>
      <c r="AN41" s="13"/>
      <c r="AO41" s="13"/>
      <c r="AP41" s="13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ht="12.75">
      <c r="A42" s="226"/>
      <c r="B42" s="53" t="s">
        <v>115</v>
      </c>
      <c r="C42" s="53" t="s">
        <v>172</v>
      </c>
      <c r="D42" s="7" t="s">
        <v>17</v>
      </c>
      <c r="E42" s="40"/>
      <c r="F42" s="40"/>
      <c r="G42" s="40"/>
      <c r="H42" s="40"/>
      <c r="I42" s="40"/>
      <c r="J42" s="40"/>
      <c r="K42" s="40"/>
      <c r="L42" s="31"/>
      <c r="M42" s="31"/>
      <c r="N42" s="31"/>
      <c r="O42" s="31"/>
      <c r="P42" s="31"/>
      <c r="Q42" s="13"/>
      <c r="R42" s="31"/>
      <c r="S42" s="13"/>
      <c r="T42" s="13"/>
      <c r="U42" s="13"/>
      <c r="V42" s="13">
        <v>0</v>
      </c>
      <c r="W42" s="13">
        <v>0</v>
      </c>
      <c r="X42" s="13"/>
      <c r="Y42" s="13"/>
      <c r="Z42" s="13"/>
      <c r="AA42" s="13"/>
      <c r="AB42" s="13"/>
      <c r="AC42" s="13"/>
      <c r="AD42" s="13"/>
      <c r="AE42" s="13"/>
      <c r="AF42" s="31"/>
      <c r="AG42" s="13"/>
      <c r="AH42" s="12"/>
      <c r="AI42" s="100" t="s">
        <v>77</v>
      </c>
      <c r="AJ42" s="13"/>
      <c r="AK42" s="40"/>
      <c r="AL42" s="13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2.75">
      <c r="A43" s="227"/>
      <c r="B43" s="53" t="s">
        <v>179</v>
      </c>
      <c r="C43" s="7" t="s">
        <v>175</v>
      </c>
      <c r="D43" s="7" t="s">
        <v>17</v>
      </c>
      <c r="E43" s="40"/>
      <c r="F43" s="40"/>
      <c r="G43" s="40"/>
      <c r="H43" s="40"/>
      <c r="I43" s="40"/>
      <c r="J43" s="40"/>
      <c r="K43" s="40"/>
      <c r="L43" s="31"/>
      <c r="M43" s="31"/>
      <c r="N43" s="31"/>
      <c r="O43" s="31"/>
      <c r="P43" s="31"/>
      <c r="Q43" s="13"/>
      <c r="R43" s="31"/>
      <c r="S43" s="13"/>
      <c r="T43" s="13"/>
      <c r="U43" s="13"/>
      <c r="V43" s="13">
        <v>0</v>
      </c>
      <c r="W43" s="13">
        <v>0</v>
      </c>
      <c r="X43" s="13"/>
      <c r="Y43" s="13"/>
      <c r="Z43" s="13"/>
      <c r="AA43" s="13"/>
      <c r="AB43" s="13"/>
      <c r="AC43" s="13"/>
      <c r="AD43" s="13"/>
      <c r="AE43" s="13"/>
      <c r="AF43" s="31"/>
      <c r="AG43" s="13"/>
      <c r="AH43" s="12"/>
      <c r="AI43" s="12"/>
      <c r="AJ43" s="100" t="s">
        <v>77</v>
      </c>
      <c r="AK43" s="40"/>
      <c r="AL43" s="13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2.75">
      <c r="A44" s="227"/>
      <c r="B44" s="103" t="s">
        <v>71</v>
      </c>
      <c r="C44" s="97" t="s">
        <v>128</v>
      </c>
      <c r="D44" s="104"/>
      <c r="E44" s="80"/>
      <c r="F44" s="80"/>
      <c r="G44" s="80"/>
      <c r="H44" s="80"/>
      <c r="I44" s="80"/>
      <c r="J44" s="80"/>
      <c r="K44" s="80"/>
      <c r="L44" s="78"/>
      <c r="M44" s="78"/>
      <c r="N44" s="78"/>
      <c r="O44" s="108"/>
      <c r="P44" s="108"/>
      <c r="Q44" s="108"/>
      <c r="R44" s="108"/>
      <c r="S44" s="108"/>
      <c r="T44" s="108"/>
      <c r="U44" s="108"/>
      <c r="V44" s="108">
        <v>0</v>
      </c>
      <c r="W44" s="108">
        <v>0</v>
      </c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9"/>
      <c r="AI44" s="109"/>
      <c r="AJ44" s="109"/>
      <c r="AK44" s="110"/>
      <c r="AL44" s="109" t="s">
        <v>83</v>
      </c>
      <c r="AM44" s="108" t="s">
        <v>83</v>
      </c>
      <c r="AN44" s="109" t="s">
        <v>83</v>
      </c>
      <c r="AO44" s="109" t="s">
        <v>83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</row>
    <row r="45" spans="1:56" ht="17.25" customHeight="1">
      <c r="A45" s="227"/>
      <c r="B45" s="103" t="s">
        <v>79</v>
      </c>
      <c r="C45" s="103" t="s">
        <v>78</v>
      </c>
      <c r="D45" s="111"/>
      <c r="E45" s="112"/>
      <c r="F45" s="112"/>
      <c r="G45" s="112"/>
      <c r="H45" s="112"/>
      <c r="I45" s="112"/>
      <c r="J45" s="112"/>
      <c r="K45" s="112"/>
      <c r="L45" s="113"/>
      <c r="M45" s="113"/>
      <c r="N45" s="113"/>
      <c r="O45" s="114"/>
      <c r="P45" s="114"/>
      <c r="Q45" s="114"/>
      <c r="R45" s="114"/>
      <c r="S45" s="114"/>
      <c r="T45" s="114"/>
      <c r="U45" s="114"/>
      <c r="V45" s="114">
        <v>0</v>
      </c>
      <c r="W45" s="114">
        <v>0</v>
      </c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5"/>
      <c r="AI45" s="115"/>
      <c r="AJ45" s="115"/>
      <c r="AK45" s="116"/>
      <c r="AL45" s="116"/>
      <c r="AM45" s="116"/>
      <c r="AN45" s="116"/>
      <c r="AO45" s="112"/>
      <c r="AP45" s="112" t="s">
        <v>84</v>
      </c>
      <c r="AQ45" s="112" t="s">
        <v>84</v>
      </c>
      <c r="AR45" s="112" t="s">
        <v>84</v>
      </c>
      <c r="AS45" s="112" t="s">
        <v>84</v>
      </c>
      <c r="AT45" s="112" t="s">
        <v>85</v>
      </c>
      <c r="AU45" s="112" t="s">
        <v>85</v>
      </c>
      <c r="AV45" s="112"/>
      <c r="AW45" s="112"/>
      <c r="AX45" s="112"/>
      <c r="AY45" s="112"/>
      <c r="AZ45" s="112"/>
      <c r="BA45" s="112"/>
      <c r="BB45" s="112"/>
      <c r="BC45" s="112"/>
      <c r="BD45" s="112"/>
    </row>
    <row r="46" spans="2:56" ht="12" customHeight="1">
      <c r="B46" s="230" t="s">
        <v>72</v>
      </c>
      <c r="C46" s="23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67"/>
      <c r="Q46" s="25"/>
      <c r="R46" s="67">
        <v>2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>
        <v>5</v>
      </c>
      <c r="AG46" s="25"/>
      <c r="AH46" s="25">
        <v>1</v>
      </c>
      <c r="AI46" s="25">
        <v>1</v>
      </c>
      <c r="AJ46" s="25">
        <v>1</v>
      </c>
      <c r="AK46" s="67">
        <v>3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8" ht="12.75">
      <c r="B48" s="26" t="s">
        <v>80</v>
      </c>
    </row>
  </sheetData>
  <sheetProtection/>
  <mergeCells count="67">
    <mergeCell ref="AK27:AK28"/>
    <mergeCell ref="AF40:AF41"/>
    <mergeCell ref="C35:C36"/>
    <mergeCell ref="B38:B39"/>
    <mergeCell ref="C38:C39"/>
    <mergeCell ref="AK23:AK24"/>
    <mergeCell ref="C40:C41"/>
    <mergeCell ref="AK25:AK26"/>
    <mergeCell ref="C25:C26"/>
    <mergeCell ref="B23:B24"/>
    <mergeCell ref="AF9:AF10"/>
    <mergeCell ref="AF19:AF22"/>
    <mergeCell ref="B17:B18"/>
    <mergeCell ref="B11:B12"/>
    <mergeCell ref="B19:B20"/>
    <mergeCell ref="A1:BD1"/>
    <mergeCell ref="AR2:AU2"/>
    <mergeCell ref="AW2:AY2"/>
    <mergeCell ref="AZ2:BD2"/>
    <mergeCell ref="D2:D6"/>
    <mergeCell ref="C2:C6"/>
    <mergeCell ref="C7:C8"/>
    <mergeCell ref="C19:C20"/>
    <mergeCell ref="AK38:AK39"/>
    <mergeCell ref="B46:C46"/>
    <mergeCell ref="E3:BD3"/>
    <mergeCell ref="E5:BD5"/>
    <mergeCell ref="B7:B8"/>
    <mergeCell ref="B2:B6"/>
    <mergeCell ref="AE2:AH2"/>
    <mergeCell ref="AA2:AC2"/>
    <mergeCell ref="AF13:AF14"/>
    <mergeCell ref="B40:B41"/>
    <mergeCell ref="AN2:AQ2"/>
    <mergeCell ref="C11:C12"/>
    <mergeCell ref="B9:B10"/>
    <mergeCell ref="C9:C10"/>
    <mergeCell ref="AJ2:AL2"/>
    <mergeCell ref="C13:C14"/>
    <mergeCell ref="B13:B14"/>
    <mergeCell ref="A7:A45"/>
    <mergeCell ref="A2:A6"/>
    <mergeCell ref="R29:R30"/>
    <mergeCell ref="AF31:AF32"/>
    <mergeCell ref="AF33:AF34"/>
    <mergeCell ref="R35:R36"/>
    <mergeCell ref="B33:B34"/>
    <mergeCell ref="C33:C34"/>
    <mergeCell ref="B35:B36"/>
    <mergeCell ref="B25:B26"/>
    <mergeCell ref="N2:Q2"/>
    <mergeCell ref="R2:U2"/>
    <mergeCell ref="W2:Y2"/>
    <mergeCell ref="J2:L2"/>
    <mergeCell ref="B21:B22"/>
    <mergeCell ref="F2:H2"/>
    <mergeCell ref="C17:C18"/>
    <mergeCell ref="B15:B16"/>
    <mergeCell ref="C15:C16"/>
    <mergeCell ref="C21:C22"/>
    <mergeCell ref="C23:C24"/>
    <mergeCell ref="B31:B32"/>
    <mergeCell ref="C31:C32"/>
    <mergeCell ref="B27:B28"/>
    <mergeCell ref="C27:C28"/>
    <mergeCell ref="B29:B30"/>
    <mergeCell ref="C29:C30"/>
  </mergeCells>
  <hyperlinks>
    <hyperlink ref="B45" location="_ftn1" display="_ftn1"/>
    <hyperlink ref="B48" location="_ftnref1" display="_ftnref1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2022-10-31T10:47:16Z</cp:lastPrinted>
  <dcterms:created xsi:type="dcterms:W3CDTF">2011-10-06T07:56:56Z</dcterms:created>
  <dcterms:modified xsi:type="dcterms:W3CDTF">2022-10-31T10:49:38Z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